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2"/>
  </bookViews>
  <sheets>
    <sheet name="HCHO" sheetId="1" r:id="rId1"/>
    <sheet name="MQ9" sheetId="2" r:id="rId2"/>
    <sheet name="Dust" sheetId="3" r:id="rId3"/>
  </sheets>
  <calcPr calcId="144525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6" i="3"/>
  <c r="E5" i="3"/>
  <c r="C15" i="2" l="1"/>
  <c r="K36" i="1"/>
  <c r="K35" i="1"/>
  <c r="K37" i="2"/>
  <c r="K36" i="2"/>
  <c r="K32" i="2"/>
  <c r="D8" i="2" s="1"/>
  <c r="C14" i="1"/>
  <c r="D15" i="1"/>
  <c r="D16" i="1"/>
  <c r="D17" i="1"/>
  <c r="D18" i="1"/>
  <c r="D19" i="1"/>
  <c r="D20" i="1"/>
  <c r="D21" i="1"/>
  <c r="K31" i="1"/>
  <c r="K32" i="1" s="1"/>
  <c r="C17" i="1" s="1"/>
  <c r="K33" i="2" l="1"/>
  <c r="D8" i="1"/>
  <c r="D9" i="1"/>
  <c r="C20" i="1"/>
  <c r="C16" i="1"/>
  <c r="L35" i="1"/>
  <c r="C15" i="1"/>
  <c r="C21" i="1"/>
  <c r="C19" i="1"/>
  <c r="C18" i="1"/>
  <c r="L36" i="1"/>
  <c r="C18" i="2" l="1"/>
  <c r="C21" i="2"/>
  <c r="C20" i="2"/>
  <c r="D20" i="2" s="1"/>
  <c r="C22" i="2"/>
  <c r="D22" i="2" s="1"/>
  <c r="C17" i="2"/>
  <c r="C14" i="2"/>
  <c r="C19" i="2"/>
  <c r="D9" i="2"/>
  <c r="D15" i="2"/>
  <c r="C16" i="2"/>
  <c r="D16" i="2" s="1"/>
  <c r="L37" i="2"/>
  <c r="L36" i="2"/>
  <c r="D14" i="1"/>
  <c r="D18" i="2" l="1"/>
  <c r="D17" i="2"/>
  <c r="D21" i="2"/>
  <c r="D19" i="2"/>
  <c r="D14" i="2"/>
</calcChain>
</file>

<file path=xl/sharedStrings.xml><?xml version="1.0" encoding="utf-8"?>
<sst xmlns="http://schemas.openxmlformats.org/spreadsheetml/2006/main" count="73" uniqueCount="39">
  <si>
    <t>x</t>
  </si>
  <si>
    <t>y</t>
  </si>
  <si>
    <t>X</t>
  </si>
  <si>
    <t>1/a</t>
  </si>
  <si>
    <t>X (ppm)</t>
  </si>
  <si>
    <t>1/b</t>
  </si>
  <si>
    <t>Y (Rs/R0) = (X*a)^b</t>
  </si>
  <si>
    <t>ppm = ((Rs/R0)^(1/b))/a</t>
  </si>
  <si>
    <t>refer to: http://www.mouser.com/catalog/specsheets/Seeed_101020001.pdf</t>
  </si>
  <si>
    <t>Rs/R0 = F(ppm)</t>
  </si>
  <si>
    <t>ppm = Finv(Rs/R0)</t>
  </si>
  <si>
    <t>Y</t>
  </si>
  <si>
    <t>point 1</t>
  </si>
  <si>
    <t>point 2</t>
  </si>
  <si>
    <t>Y = (X*a)^b</t>
  </si>
  <si>
    <t>Y1 = (X1*a)^b</t>
  </si>
  <si>
    <t>Y2 = (X2*a)^b</t>
  </si>
  <si>
    <t>Y1 = X1^b*a^b</t>
  </si>
  <si>
    <t>Y1/(X1^b) = a^b</t>
  </si>
  <si>
    <t>a =</t>
  </si>
  <si>
    <t>b =</t>
  </si>
  <si>
    <t>p1</t>
  </si>
  <si>
    <t>p2</t>
  </si>
  <si>
    <t>Calculation of a and b</t>
  </si>
  <si>
    <t>b=log[x1/x2](Y1/Y2)</t>
  </si>
  <si>
    <t>a=sq[b](Y1/X1^b)</t>
  </si>
  <si>
    <t>value of b:</t>
  </si>
  <si>
    <t>value of a:</t>
  </si>
  <si>
    <t>Y1/Y2 =  (X1*a)^b/(X2*a)^b = (X1/X2)^b</t>
  </si>
  <si>
    <t>Test</t>
  </si>
  <si>
    <t>Reference point (from graph)</t>
  </si>
  <si>
    <t>Calculated (from reference point)</t>
  </si>
  <si>
    <t>Parameters for Reverted Formula</t>
  </si>
  <si>
    <t>http://wiki.seeedstudio.com/wiki/Grove_-_Gas_Sensor(MQ9)</t>
  </si>
  <si>
    <t>c</t>
  </si>
  <si>
    <t>d</t>
  </si>
  <si>
    <t>ratio</t>
  </si>
  <si>
    <t>concentration</t>
  </si>
  <si>
    <t>http://www.howmuchsnow.com/arduino/airquality/grovedust/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</si>
</sst>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34">
    <xf numFmtId="0" fontId="0" fillId="0" borderId="0" xfId="0"/>
    <xf numFmtId="0" fontId="2" fillId="3" borderId="1" xfId="2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2" borderId="2" xfId="1" applyBorder="1"/>
    <xf numFmtId="0" fontId="1" fillId="2" borderId="8" xfId="1" applyBorder="1"/>
    <xf numFmtId="0" fontId="1" fillId="2" borderId="3" xfId="1" applyBorder="1"/>
    <xf numFmtId="0" fontId="0" fillId="0" borderId="0" xfId="0" applyAlignment="1">
      <alignment horizontal="center"/>
    </xf>
    <xf numFmtId="0" fontId="3" fillId="4" borderId="1" xfId="3"/>
    <xf numFmtId="0" fontId="1" fillId="2" borderId="4" xfId="1" applyBorder="1"/>
    <xf numFmtId="0" fontId="1" fillId="2" borderId="9" xfId="1" applyBorder="1"/>
    <xf numFmtId="0" fontId="3" fillId="4" borderId="15" xfId="3" applyBorder="1"/>
    <xf numFmtId="0" fontId="1" fillId="2" borderId="5" xfId="1" applyBorder="1"/>
    <xf numFmtId="0" fontId="1" fillId="2" borderId="6" xfId="1" applyBorder="1"/>
    <xf numFmtId="0" fontId="1" fillId="2" borderId="10" xfId="1" applyBorder="1"/>
    <xf numFmtId="0" fontId="1" fillId="2" borderId="7" xfId="1" applyBorder="1"/>
    <xf numFmtId="0" fontId="4" fillId="0" borderId="0" xfId="0" applyFont="1" applyAlignment="1"/>
    <xf numFmtId="0" fontId="0" fillId="0" borderId="11" xfId="0" applyBorder="1" applyAlignment="1"/>
    <xf numFmtId="0" fontId="2" fillId="3" borderId="12" xfId="2" applyBorder="1" applyAlignment="1">
      <alignment horizontal="center" wrapText="1"/>
    </xf>
    <xf numFmtId="0" fontId="2" fillId="3" borderId="13" xfId="2" applyBorder="1" applyAlignment="1">
      <alignment horizontal="center" wrapText="1"/>
    </xf>
    <xf numFmtId="0" fontId="2" fillId="3" borderId="14" xfId="2" applyBorder="1" applyAlignment="1">
      <alignment horizontal="center" wrapText="1"/>
    </xf>
    <xf numFmtId="0" fontId="1" fillId="2" borderId="2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3" xfId="1" applyBorder="1" applyAlignment="1">
      <alignment horizontal="center"/>
    </xf>
    <xf numFmtId="0" fontId="3" fillId="4" borderId="1" xfId="3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3" borderId="16" xfId="2" applyBorder="1" applyAlignment="1">
      <alignment horizontal="center"/>
    </xf>
    <xf numFmtId="0" fontId="2" fillId="3" borderId="17" xfId="2" applyBorder="1" applyAlignment="1">
      <alignment horizontal="center"/>
    </xf>
  </cellXfs>
  <cellStyles count="4">
    <cellStyle name="Calcolo" xfId="3" builtinId="22"/>
    <cellStyle name="Input" xfId="2" builtinId="20"/>
    <cellStyle name="Neutrale" xfId="1" builtinId="2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ppm vs Rs/R0 (Benzol)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ppm vs Rs/R0</c:v>
          </c:tx>
          <c:marker>
            <c:symbol val="none"/>
          </c:marker>
          <c:xVal>
            <c:numRef>
              <c:f>HCHO!$B$14:$B$30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HCHO!$C$14:$C$30</c:f>
              <c:numCache>
                <c:formatCode>General</c:formatCode>
                <c:ptCount val="17"/>
                <c:pt idx="0">
                  <c:v>0.25</c:v>
                </c:pt>
                <c:pt idx="1">
                  <c:v>0.17784466522450315</c:v>
                </c:pt>
                <c:pt idx="2">
                  <c:v>0.1457220848315596</c:v>
                </c:pt>
                <c:pt idx="3">
                  <c:v>0.1265148997952624</c:v>
                </c:pt>
                <c:pt idx="4">
                  <c:v>0.11337799667159687</c:v>
                </c:pt>
                <c:pt idx="5">
                  <c:v>0.10366358157074146</c:v>
                </c:pt>
                <c:pt idx="6">
                  <c:v>9.6102471316081059E-2</c:v>
                </c:pt>
                <c:pt idx="7">
                  <c:v>9.0000000000000024E-2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4032"/>
        <c:axId val="12364608"/>
      </c:scatterChart>
      <c:valAx>
        <c:axId val="12364032"/>
        <c:scaling>
          <c:logBase val="10"/>
          <c:orientation val="minMax"/>
        </c:scaling>
        <c:delete val="0"/>
        <c:axPos val="b"/>
        <c:minorGridlines/>
        <c:numFmt formatCode="General" sourceLinked="1"/>
        <c:majorTickMark val="out"/>
        <c:minorTickMark val="in"/>
        <c:tickLblPos val="nextTo"/>
        <c:crossAx val="12364608"/>
        <c:crosses val="autoZero"/>
        <c:crossBetween val="midCat"/>
      </c:valAx>
      <c:valAx>
        <c:axId val="12364608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in"/>
        <c:tickLblPos val="nextTo"/>
        <c:crossAx val="12364032"/>
        <c:crosses val="autoZero"/>
        <c:crossBetween val="midCat"/>
        <c:majorUnit val="1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ppm vs Rs/R0 (CO)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ppm vs Rs/R0</c:v>
          </c:tx>
          <c:marker>
            <c:symbol val="none"/>
          </c:marker>
          <c:xVal>
            <c:numRef>
              <c:f>'MQ9'!$B$14:$B$22</c:f>
              <c:numCache>
                <c:formatCode>General</c:formatCode>
                <c:ptCount val="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'MQ9'!$C$14:$C$22</c:f>
              <c:numCache>
                <c:formatCode>General</c:formatCode>
                <c:ptCount val="9"/>
                <c:pt idx="0">
                  <c:v>1.5999999999999996</c:v>
                </c:pt>
                <c:pt idx="1">
                  <c:v>1.3436359193565834</c:v>
                </c:pt>
                <c:pt idx="2">
                  <c:v>1.1870620480777756</c:v>
                </c:pt>
                <c:pt idx="3">
                  <c:v>1.0782924128294049</c:v>
                </c:pt>
                <c:pt idx="4">
                  <c:v>0.99686200393893187</c:v>
                </c:pt>
                <c:pt idx="5">
                  <c:v>0.93283026917785816</c:v>
                </c:pt>
                <c:pt idx="6">
                  <c:v>0.88069769124162711</c:v>
                </c:pt>
                <c:pt idx="7">
                  <c:v>0.83713724695883318</c:v>
                </c:pt>
                <c:pt idx="8">
                  <c:v>0.79999999999999982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8064"/>
        <c:axId val="12368640"/>
      </c:scatterChart>
      <c:valAx>
        <c:axId val="12368064"/>
        <c:scaling>
          <c:logBase val="10"/>
          <c:orientation val="minMax"/>
          <c:max val="10000"/>
          <c:min val="100"/>
        </c:scaling>
        <c:delete val="0"/>
        <c:axPos val="b"/>
        <c:minorGridlines/>
        <c:numFmt formatCode="General" sourceLinked="1"/>
        <c:majorTickMark val="out"/>
        <c:minorTickMark val="in"/>
        <c:tickLblPos val="nextTo"/>
        <c:crossAx val="12368640"/>
        <c:crosses val="autoZero"/>
        <c:crossBetween val="midCat"/>
      </c:valAx>
      <c:valAx>
        <c:axId val="12368640"/>
        <c:scaling>
          <c:logBase val="10"/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in"/>
        <c:tickLblPos val="nextTo"/>
        <c:crossAx val="12368064"/>
        <c:crosses val="autoZero"/>
        <c:crossBetween val="midCat"/>
        <c:majorUnit val="10"/>
        <c:min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ratio/concentration</c:v>
          </c:tx>
          <c:marker>
            <c:symbol val="none"/>
          </c:marker>
          <c:xVal>
            <c:numRef>
              <c:f>Dust!$D$5:$D$70</c:f>
              <c:numCache>
                <c:formatCode>General</c:formatCode>
                <c:ptCount val="6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</c:numCache>
            </c:numRef>
          </c:xVal>
          <c:yVal>
            <c:numRef>
              <c:f>Dust!$E$5:$E$70</c:f>
              <c:numCache>
                <c:formatCode>General</c:formatCode>
                <c:ptCount val="66"/>
                <c:pt idx="0">
                  <c:v>0.62</c:v>
                </c:pt>
                <c:pt idx="1">
                  <c:v>104.47680000000001</c:v>
                </c:pt>
                <c:pt idx="2">
                  <c:v>208.08240000000001</c:v>
                </c:pt>
                <c:pt idx="3">
                  <c:v>311.4896</c:v>
                </c:pt>
                <c:pt idx="4">
                  <c:v>414.75119999999998</c:v>
                </c:pt>
                <c:pt idx="5">
                  <c:v>517.91999999999996</c:v>
                </c:pt>
                <c:pt idx="6">
                  <c:v>621.04880000000003</c:v>
                </c:pt>
                <c:pt idx="7">
                  <c:v>724.19039999999995</c:v>
                </c:pt>
                <c:pt idx="8">
                  <c:v>827.39760000000001</c:v>
                </c:pt>
                <c:pt idx="9">
                  <c:v>930.72320000000002</c:v>
                </c:pt>
                <c:pt idx="10">
                  <c:v>1034.2199999999998</c:v>
                </c:pt>
                <c:pt idx="11">
                  <c:v>1137.9407999999999</c:v>
                </c:pt>
                <c:pt idx="12">
                  <c:v>1241.9384</c:v>
                </c:pt>
                <c:pt idx="13">
                  <c:v>1346.2655999999999</c:v>
                </c:pt>
                <c:pt idx="14">
                  <c:v>1450.9751999999999</c:v>
                </c:pt>
                <c:pt idx="15">
                  <c:v>1556.12</c:v>
                </c:pt>
                <c:pt idx="16">
                  <c:v>1661.7528</c:v>
                </c:pt>
                <c:pt idx="17">
                  <c:v>1767.9263999999998</c:v>
                </c:pt>
                <c:pt idx="18">
                  <c:v>1874.6935999999998</c:v>
                </c:pt>
                <c:pt idx="19">
                  <c:v>1982.1071999999999</c:v>
                </c:pt>
                <c:pt idx="20">
                  <c:v>2090.2199999999998</c:v>
                </c:pt>
                <c:pt idx="21">
                  <c:v>2199.0848000000001</c:v>
                </c:pt>
                <c:pt idx="22">
                  <c:v>2308.7543999999998</c:v>
                </c:pt>
                <c:pt idx="23">
                  <c:v>2419.2815999999998</c:v>
                </c:pt>
                <c:pt idx="24">
                  <c:v>2530.7192</c:v>
                </c:pt>
                <c:pt idx="25">
                  <c:v>2643.12</c:v>
                </c:pt>
                <c:pt idx="26">
                  <c:v>2756.5367999999999</c:v>
                </c:pt>
                <c:pt idx="27">
                  <c:v>2871.0223999999998</c:v>
                </c:pt>
                <c:pt idx="28">
                  <c:v>2986.6295999999998</c:v>
                </c:pt>
                <c:pt idx="29">
                  <c:v>3103.4112</c:v>
                </c:pt>
                <c:pt idx="30">
                  <c:v>3221.42</c:v>
                </c:pt>
                <c:pt idx="31">
                  <c:v>3340.7087999999999</c:v>
                </c:pt>
                <c:pt idx="32">
                  <c:v>3461.3303999999998</c:v>
                </c:pt>
                <c:pt idx="33">
                  <c:v>3583.3375999999998</c:v>
                </c:pt>
                <c:pt idx="34">
                  <c:v>3706.7831999999999</c:v>
                </c:pt>
                <c:pt idx="35">
                  <c:v>3831.72</c:v>
                </c:pt>
                <c:pt idx="36">
                  <c:v>3958.2008000000001</c:v>
                </c:pt>
                <c:pt idx="37">
                  <c:v>4086.2784000000001</c:v>
                </c:pt>
                <c:pt idx="38">
                  <c:v>4216.0055999999995</c:v>
                </c:pt>
                <c:pt idx="39">
                  <c:v>4347.4351999999999</c:v>
                </c:pt>
                <c:pt idx="40">
                  <c:v>4480.62</c:v>
                </c:pt>
                <c:pt idx="41">
                  <c:v>4615.6127999999999</c:v>
                </c:pt>
                <c:pt idx="42">
                  <c:v>4752.4664000000002</c:v>
                </c:pt>
                <c:pt idx="43">
                  <c:v>4891.2335999999996</c:v>
                </c:pt>
                <c:pt idx="44">
                  <c:v>5031.9672</c:v>
                </c:pt>
                <c:pt idx="45">
                  <c:v>5174.72</c:v>
                </c:pt>
                <c:pt idx="46">
                  <c:v>5319.5447999999997</c:v>
                </c:pt>
                <c:pt idx="47">
                  <c:v>5466.4944000000005</c:v>
                </c:pt>
                <c:pt idx="48">
                  <c:v>5615.6215999999995</c:v>
                </c:pt>
                <c:pt idx="49">
                  <c:v>5766.9792000000007</c:v>
                </c:pt>
                <c:pt idx="50">
                  <c:v>5920.62</c:v>
                </c:pt>
                <c:pt idx="51">
                  <c:v>6076.5968000000003</c:v>
                </c:pt>
                <c:pt idx="52">
                  <c:v>6234.9624000000003</c:v>
                </c:pt>
                <c:pt idx="53">
                  <c:v>6395.7695999999996</c:v>
                </c:pt>
                <c:pt idx="54">
                  <c:v>6559.0712000000003</c:v>
                </c:pt>
                <c:pt idx="55">
                  <c:v>6724.92</c:v>
                </c:pt>
                <c:pt idx="56">
                  <c:v>6893.3687999999993</c:v>
                </c:pt>
                <c:pt idx="57">
                  <c:v>7064.4704000000002</c:v>
                </c:pt>
                <c:pt idx="58">
                  <c:v>7238.2776000000003</c:v>
                </c:pt>
                <c:pt idx="59">
                  <c:v>7414.8432000000003</c:v>
                </c:pt>
                <c:pt idx="60">
                  <c:v>7594.22</c:v>
                </c:pt>
                <c:pt idx="61">
                  <c:v>7776.4607999999998</c:v>
                </c:pt>
                <c:pt idx="62">
                  <c:v>7961.6184000000003</c:v>
                </c:pt>
                <c:pt idx="63">
                  <c:v>8149.7455999999993</c:v>
                </c:pt>
                <c:pt idx="64">
                  <c:v>8340.8952000000008</c:v>
                </c:pt>
                <c:pt idx="65">
                  <c:v>8535.1200000000008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45472"/>
        <c:axId val="210544896"/>
      </c:scatterChart>
      <c:valAx>
        <c:axId val="2105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44896"/>
        <c:crosses val="autoZero"/>
        <c:crossBetween val="midCat"/>
      </c:valAx>
      <c:valAx>
        <c:axId val="21054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45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2</xdr:row>
      <xdr:rowOff>133350</xdr:rowOff>
    </xdr:from>
    <xdr:to>
      <xdr:col>14</xdr:col>
      <xdr:colOff>609599</xdr:colOff>
      <xdr:row>20</xdr:row>
      <xdr:rowOff>180975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200025</xdr:colOff>
      <xdr:row>0</xdr:row>
      <xdr:rowOff>123825</xdr:rowOff>
    </xdr:from>
    <xdr:to>
      <xdr:col>24</xdr:col>
      <xdr:colOff>333375</xdr:colOff>
      <xdr:row>25</xdr:row>
      <xdr:rowOff>104775</xdr:rowOff>
    </xdr:to>
    <xdr:pic>
      <xdr:nvPicPr>
        <xdr:cNvPr id="3" name="Immagine 2" descr="File:Sensitivity Characteristi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123825"/>
          <a:ext cx="5619750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2</xdr:row>
      <xdr:rowOff>28575</xdr:rowOff>
    </xdr:from>
    <xdr:to>
      <xdr:col>13</xdr:col>
      <xdr:colOff>285750</xdr:colOff>
      <xdr:row>21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152400</xdr:colOff>
      <xdr:row>2</xdr:row>
      <xdr:rowOff>66674</xdr:rowOff>
    </xdr:from>
    <xdr:to>
      <xdr:col>24</xdr:col>
      <xdr:colOff>171450</xdr:colOff>
      <xdr:row>23</xdr:row>
      <xdr:rowOff>85724</xdr:rowOff>
    </xdr:to>
    <xdr:pic>
      <xdr:nvPicPr>
        <xdr:cNvPr id="4" name="Immagine 3" descr="http://wiki.seeedstudio.com/images/a/a7/GAS_Sensor_7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447674"/>
          <a:ext cx="6115050" cy="402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4</xdr:row>
      <xdr:rowOff>133350</xdr:rowOff>
    </xdr:from>
    <xdr:to>
      <xdr:col>21</xdr:col>
      <xdr:colOff>247649</xdr:colOff>
      <xdr:row>28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zoomScaleNormal="100" workbookViewId="0">
      <selection activeCell="H28" sqref="H28"/>
    </sheetView>
  </sheetViews>
  <sheetFormatPr defaultRowHeight="15" x14ac:dyDescent="0.25"/>
  <cols>
    <col min="2" max="2" width="15.7109375" customWidth="1"/>
    <col min="3" max="3" width="21.140625" customWidth="1"/>
    <col min="4" max="4" width="22.7109375" customWidth="1"/>
    <col min="6" max="6" width="11.85546875" customWidth="1"/>
    <col min="7" max="7" width="17.85546875" customWidth="1"/>
    <col min="10" max="10" width="13.7109375" customWidth="1"/>
    <col min="11" max="11" width="15.7109375" customWidth="1"/>
  </cols>
  <sheetData>
    <row r="2" spans="1:4" x14ac:dyDescent="0.25">
      <c r="A2" s="19"/>
      <c r="B2" s="19"/>
      <c r="C2" t="s">
        <v>8</v>
      </c>
    </row>
    <row r="7" spans="1:4" x14ac:dyDescent="0.25">
      <c r="C7" s="20" t="s">
        <v>32</v>
      </c>
      <c r="D7" s="20"/>
    </row>
    <row r="8" spans="1:4" x14ac:dyDescent="0.25">
      <c r="B8" s="11" t="s">
        <v>34</v>
      </c>
      <c r="C8" s="11" t="s">
        <v>5</v>
      </c>
      <c r="D8" s="11">
        <f>1/K31</f>
        <v>-2.0353731732850862</v>
      </c>
    </row>
    <row r="9" spans="1:4" x14ac:dyDescent="0.25">
      <c r="B9" s="11" t="s">
        <v>35</v>
      </c>
      <c r="C9" s="11" t="s">
        <v>3</v>
      </c>
      <c r="D9" s="11">
        <f>1/K32</f>
        <v>0.29754540599009116</v>
      </c>
    </row>
    <row r="12" spans="1:4" ht="15.75" thickBot="1" x14ac:dyDescent="0.3">
      <c r="C12" s="10" t="s">
        <v>9</v>
      </c>
      <c r="D12" s="10" t="s">
        <v>10</v>
      </c>
    </row>
    <row r="13" spans="1:4" x14ac:dyDescent="0.25">
      <c r="B13" s="7" t="s">
        <v>4</v>
      </c>
      <c r="C13" s="8" t="s">
        <v>6</v>
      </c>
      <c r="D13" s="9" t="s">
        <v>7</v>
      </c>
    </row>
    <row r="14" spans="1:4" x14ac:dyDescent="0.25">
      <c r="B14" s="2">
        <v>5</v>
      </c>
      <c r="C14" s="5">
        <f>($K$32*B14)^($K$31)</f>
        <v>0.25</v>
      </c>
      <c r="D14" s="3">
        <f>C14^($D$8)*$D$9</f>
        <v>4.9999999999999973</v>
      </c>
    </row>
    <row r="15" spans="1:4" x14ac:dyDescent="0.25">
      <c r="B15" s="2">
        <v>10</v>
      </c>
      <c r="C15" s="5">
        <f t="shared" ref="C15:C21" si="0">($K$32*B15)^($K$31)</f>
        <v>0.17784466522450315</v>
      </c>
      <c r="D15" s="3">
        <f t="shared" ref="D15:D21" si="1">C15^($D$8)*$D$9</f>
        <v>9.9999999999999947</v>
      </c>
    </row>
    <row r="16" spans="1:4" x14ac:dyDescent="0.25">
      <c r="B16" s="2">
        <v>15</v>
      </c>
      <c r="C16" s="5">
        <f t="shared" si="0"/>
        <v>0.1457220848315596</v>
      </c>
      <c r="D16" s="3">
        <f t="shared" si="1"/>
        <v>14.999999999999995</v>
      </c>
    </row>
    <row r="17" spans="2:18" x14ac:dyDescent="0.25">
      <c r="B17" s="2">
        <v>20</v>
      </c>
      <c r="C17" s="5">
        <f t="shared" si="0"/>
        <v>0.1265148997952624</v>
      </c>
      <c r="D17" s="3">
        <f t="shared" si="1"/>
        <v>19.999999999999989</v>
      </c>
    </row>
    <row r="18" spans="2:18" x14ac:dyDescent="0.25">
      <c r="B18" s="2">
        <v>25</v>
      </c>
      <c r="C18" s="5">
        <f t="shared" si="0"/>
        <v>0.11337799667159687</v>
      </c>
      <c r="D18" s="3">
        <f t="shared" si="1"/>
        <v>24.999999999999989</v>
      </c>
    </row>
    <row r="19" spans="2:18" x14ac:dyDescent="0.25">
      <c r="B19" s="2">
        <v>30</v>
      </c>
      <c r="C19" s="5">
        <f t="shared" si="0"/>
        <v>0.10366358157074146</v>
      </c>
      <c r="D19" s="3">
        <f t="shared" si="1"/>
        <v>29.999999999999989</v>
      </c>
    </row>
    <row r="20" spans="2:18" x14ac:dyDescent="0.25">
      <c r="B20" s="2">
        <v>35</v>
      </c>
      <c r="C20" s="5">
        <f t="shared" si="0"/>
        <v>9.6102471316081059E-2</v>
      </c>
      <c r="D20" s="3">
        <f t="shared" si="1"/>
        <v>35.000000000000014</v>
      </c>
    </row>
    <row r="21" spans="2:18" ht="15.75" thickBot="1" x14ac:dyDescent="0.3">
      <c r="B21" s="4">
        <v>40</v>
      </c>
      <c r="C21" s="6">
        <f t="shared" si="0"/>
        <v>9.0000000000000024E-2</v>
      </c>
      <c r="D21" s="3">
        <f t="shared" si="1"/>
        <v>39.999999999999986</v>
      </c>
    </row>
    <row r="24" spans="2:18" x14ac:dyDescent="0.25">
      <c r="G24" t="s">
        <v>23</v>
      </c>
    </row>
    <row r="25" spans="2:18" x14ac:dyDescent="0.25">
      <c r="G25" t="s">
        <v>14</v>
      </c>
    </row>
    <row r="27" spans="2:18" x14ac:dyDescent="0.25">
      <c r="G27" t="s">
        <v>15</v>
      </c>
    </row>
    <row r="28" spans="2:18" x14ac:dyDescent="0.25">
      <c r="G28" t="s">
        <v>16</v>
      </c>
    </row>
    <row r="29" spans="2:18" x14ac:dyDescent="0.25">
      <c r="P29" s="21" t="s">
        <v>30</v>
      </c>
      <c r="Q29" s="22"/>
      <c r="R29" s="23"/>
    </row>
    <row r="30" spans="2:18" x14ac:dyDescent="0.25">
      <c r="G30" t="s">
        <v>28</v>
      </c>
      <c r="J30" s="27" t="s">
        <v>31</v>
      </c>
      <c r="K30" s="27"/>
      <c r="P30" s="1"/>
      <c r="Q30" s="1" t="s">
        <v>2</v>
      </c>
      <c r="R30" s="1" t="s">
        <v>11</v>
      </c>
    </row>
    <row r="31" spans="2:18" x14ac:dyDescent="0.25">
      <c r="F31" s="11" t="s">
        <v>26</v>
      </c>
      <c r="G31" s="11" t="s">
        <v>24</v>
      </c>
      <c r="J31" s="11" t="s">
        <v>20</v>
      </c>
      <c r="K31" s="11">
        <f>LOG(R31/R32,Q31/Q32)</f>
        <v>-0.49131039611080407</v>
      </c>
      <c r="P31" s="1" t="s">
        <v>12</v>
      </c>
      <c r="Q31" s="1">
        <v>5</v>
      </c>
      <c r="R31" s="1">
        <v>0.25</v>
      </c>
    </row>
    <row r="32" spans="2:18" ht="15.75" thickBot="1" x14ac:dyDescent="0.3">
      <c r="J32" s="14" t="s">
        <v>19</v>
      </c>
      <c r="K32" s="14">
        <f>(R31/(Q31^K31))^(1/K31)</f>
        <v>3.3608315902995387</v>
      </c>
      <c r="P32" s="1" t="s">
        <v>13</v>
      </c>
      <c r="Q32" s="1">
        <v>40</v>
      </c>
      <c r="R32" s="1">
        <v>0.09</v>
      </c>
    </row>
    <row r="33" spans="6:12" x14ac:dyDescent="0.25">
      <c r="J33" s="24" t="s">
        <v>29</v>
      </c>
      <c r="K33" s="25"/>
      <c r="L33" s="26"/>
    </row>
    <row r="34" spans="6:12" x14ac:dyDescent="0.25">
      <c r="G34" t="s">
        <v>17</v>
      </c>
      <c r="J34" s="12"/>
      <c r="K34" s="13" t="s">
        <v>0</v>
      </c>
      <c r="L34" s="15" t="s">
        <v>1</v>
      </c>
    </row>
    <row r="35" spans="6:12" x14ac:dyDescent="0.25">
      <c r="G35" t="s">
        <v>18</v>
      </c>
      <c r="J35" s="12" t="s">
        <v>21</v>
      </c>
      <c r="K35" s="13">
        <f>Q31</f>
        <v>5</v>
      </c>
      <c r="L35" s="15">
        <f>($K$32*K35)^($K$31)</f>
        <v>0.25</v>
      </c>
    </row>
    <row r="36" spans="6:12" ht="15.75" thickBot="1" x14ac:dyDescent="0.3">
      <c r="F36" s="11" t="s">
        <v>27</v>
      </c>
      <c r="G36" s="11" t="s">
        <v>25</v>
      </c>
      <c r="J36" s="16" t="s">
        <v>22</v>
      </c>
      <c r="K36" s="17">
        <f>Q32</f>
        <v>40</v>
      </c>
      <c r="L36" s="18">
        <f>($K$32*K36)^($K$31)</f>
        <v>9.0000000000000024E-2</v>
      </c>
    </row>
  </sheetData>
  <mergeCells count="5">
    <mergeCell ref="A2:B2"/>
    <mergeCell ref="C7:D7"/>
    <mergeCell ref="P29:R29"/>
    <mergeCell ref="J33:L33"/>
    <mergeCell ref="J30:K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zoomScaleNormal="100" workbookViewId="0">
      <selection activeCell="D31" sqref="D31"/>
    </sheetView>
  </sheetViews>
  <sheetFormatPr defaultRowHeight="15" x14ac:dyDescent="0.25"/>
  <cols>
    <col min="2" max="2" width="15.7109375" customWidth="1"/>
    <col min="3" max="3" width="21.140625" customWidth="1"/>
    <col min="4" max="4" width="22.7109375" customWidth="1"/>
    <col min="6" max="6" width="11.85546875" customWidth="1"/>
    <col min="7" max="7" width="17.85546875" customWidth="1"/>
    <col min="10" max="10" width="13.7109375" customWidth="1"/>
    <col min="11" max="11" width="17" customWidth="1"/>
  </cols>
  <sheetData>
    <row r="2" spans="1:4" x14ac:dyDescent="0.25">
      <c r="A2" s="19"/>
      <c r="B2" s="19"/>
      <c r="C2" t="s">
        <v>33</v>
      </c>
    </row>
    <row r="7" spans="1:4" x14ac:dyDescent="0.25">
      <c r="C7" s="20" t="s">
        <v>32</v>
      </c>
      <c r="D7" s="20"/>
    </row>
    <row r="8" spans="1:4" x14ac:dyDescent="0.25">
      <c r="B8" s="11" t="s">
        <v>34</v>
      </c>
      <c r="C8" s="11" t="s">
        <v>5</v>
      </c>
      <c r="D8" s="11">
        <f>1/K32</f>
        <v>-2.3219280948873622</v>
      </c>
    </row>
    <row r="9" spans="1:4" x14ac:dyDescent="0.25">
      <c r="B9" s="11" t="s">
        <v>35</v>
      </c>
      <c r="C9" s="11" t="s">
        <v>3</v>
      </c>
      <c r="D9" s="11">
        <f>1/K33</f>
        <v>595.63734361278046</v>
      </c>
    </row>
    <row r="12" spans="1:4" ht="15.75" thickBot="1" x14ac:dyDescent="0.3">
      <c r="C12" s="10" t="s">
        <v>9</v>
      </c>
      <c r="D12" s="10" t="s">
        <v>10</v>
      </c>
    </row>
    <row r="13" spans="1:4" x14ac:dyDescent="0.25">
      <c r="B13" s="7" t="s">
        <v>4</v>
      </c>
      <c r="C13" s="8" t="s">
        <v>6</v>
      </c>
      <c r="D13" s="9" t="s">
        <v>7</v>
      </c>
    </row>
    <row r="14" spans="1:4" x14ac:dyDescent="0.25">
      <c r="B14" s="2">
        <v>200</v>
      </c>
      <c r="C14" s="5">
        <f>($K$33*B14)^($K$32)</f>
        <v>1.5999999999999996</v>
      </c>
      <c r="D14" s="3">
        <f>C14^($D$8)*$D$9</f>
        <v>200.00000000000009</v>
      </c>
    </row>
    <row r="15" spans="1:4" x14ac:dyDescent="0.25">
      <c r="B15" s="2">
        <v>300</v>
      </c>
      <c r="C15" s="5">
        <f t="shared" ref="C15:C22" si="0">($K$33*B15)^($K$32)</f>
        <v>1.3436359193565834</v>
      </c>
      <c r="D15" s="3">
        <f t="shared" ref="D15:D22" si="1">C15^($D$8)*$D$9</f>
        <v>300</v>
      </c>
    </row>
    <row r="16" spans="1:4" x14ac:dyDescent="0.25">
      <c r="B16" s="2">
        <v>400</v>
      </c>
      <c r="C16" s="5">
        <f t="shared" si="0"/>
        <v>1.1870620480777756</v>
      </c>
      <c r="D16" s="3">
        <f t="shared" si="1"/>
        <v>400</v>
      </c>
    </row>
    <row r="17" spans="2:18" x14ac:dyDescent="0.25">
      <c r="B17" s="2">
        <v>500</v>
      </c>
      <c r="C17" s="5">
        <f t="shared" si="0"/>
        <v>1.0782924128294049</v>
      </c>
      <c r="D17" s="3">
        <f t="shared" si="1"/>
        <v>500.00000000000006</v>
      </c>
    </row>
    <row r="18" spans="2:18" x14ac:dyDescent="0.25">
      <c r="B18" s="2">
        <v>600</v>
      </c>
      <c r="C18" s="5">
        <f t="shared" si="0"/>
        <v>0.99686200393893187</v>
      </c>
      <c r="D18" s="3">
        <f t="shared" si="1"/>
        <v>600</v>
      </c>
    </row>
    <row r="19" spans="2:18" x14ac:dyDescent="0.25">
      <c r="B19" s="2">
        <v>700</v>
      </c>
      <c r="C19" s="5">
        <f t="shared" si="0"/>
        <v>0.93283026917785816</v>
      </c>
      <c r="D19" s="3">
        <f t="shared" si="1"/>
        <v>700</v>
      </c>
    </row>
    <row r="20" spans="2:18" x14ac:dyDescent="0.25">
      <c r="B20" s="2">
        <v>800</v>
      </c>
      <c r="C20" s="5">
        <f t="shared" si="0"/>
        <v>0.88069769124162711</v>
      </c>
      <c r="D20" s="3">
        <f t="shared" si="1"/>
        <v>800</v>
      </c>
    </row>
    <row r="21" spans="2:18" x14ac:dyDescent="0.25">
      <c r="B21" s="2">
        <v>900</v>
      </c>
      <c r="C21" s="5">
        <f t="shared" si="0"/>
        <v>0.83713724695883318</v>
      </c>
      <c r="D21" s="3">
        <f t="shared" si="1"/>
        <v>899.99999999999977</v>
      </c>
    </row>
    <row r="22" spans="2:18" x14ac:dyDescent="0.25">
      <c r="B22" s="2">
        <v>1000</v>
      </c>
      <c r="C22" s="5">
        <f t="shared" si="0"/>
        <v>0.79999999999999982</v>
      </c>
      <c r="D22" s="3">
        <f t="shared" si="1"/>
        <v>1000.0000000000002</v>
      </c>
    </row>
    <row r="25" spans="2:18" x14ac:dyDescent="0.25">
      <c r="G25" t="s">
        <v>23</v>
      </c>
    </row>
    <row r="26" spans="2:18" x14ac:dyDescent="0.25">
      <c r="G26" t="s">
        <v>14</v>
      </c>
    </row>
    <row r="28" spans="2:18" x14ac:dyDescent="0.25">
      <c r="G28" t="s">
        <v>15</v>
      </c>
    </row>
    <row r="29" spans="2:18" x14ac:dyDescent="0.25">
      <c r="G29" t="s">
        <v>16</v>
      </c>
    </row>
    <row r="30" spans="2:18" x14ac:dyDescent="0.25">
      <c r="P30" s="21" t="s">
        <v>30</v>
      </c>
      <c r="Q30" s="22"/>
      <c r="R30" s="23"/>
    </row>
    <row r="31" spans="2:18" x14ac:dyDescent="0.25">
      <c r="G31" t="s">
        <v>28</v>
      </c>
      <c r="J31" s="27" t="s">
        <v>31</v>
      </c>
      <c r="K31" s="27"/>
      <c r="P31" s="1"/>
      <c r="Q31" s="1" t="s">
        <v>2</v>
      </c>
      <c r="R31" s="1" t="s">
        <v>11</v>
      </c>
    </row>
    <row r="32" spans="2:18" x14ac:dyDescent="0.25">
      <c r="F32" s="11" t="s">
        <v>26</v>
      </c>
      <c r="G32" s="11" t="s">
        <v>24</v>
      </c>
      <c r="J32" s="11" t="s">
        <v>20</v>
      </c>
      <c r="K32" s="11">
        <f>LOG(R32/R33,Q32/Q33)</f>
        <v>-0.43067655807339306</v>
      </c>
      <c r="P32" s="1" t="s">
        <v>12</v>
      </c>
      <c r="Q32" s="1">
        <v>200</v>
      </c>
      <c r="R32" s="1">
        <v>1.6</v>
      </c>
    </row>
    <row r="33" spans="6:18" ht="15.75" thickBot="1" x14ac:dyDescent="0.3">
      <c r="J33" s="14" t="s">
        <v>19</v>
      </c>
      <c r="K33" s="14">
        <f>(R32/(Q32^K32))^(1/K32)</f>
        <v>1.6788739166933308E-3</v>
      </c>
      <c r="P33" s="1" t="s">
        <v>13</v>
      </c>
      <c r="Q33" s="1">
        <v>1000</v>
      </c>
      <c r="R33" s="1">
        <v>0.8</v>
      </c>
    </row>
    <row r="34" spans="6:18" x14ac:dyDescent="0.25">
      <c r="J34" s="24" t="s">
        <v>29</v>
      </c>
      <c r="K34" s="25"/>
      <c r="L34" s="26"/>
    </row>
    <row r="35" spans="6:18" x14ac:dyDescent="0.25">
      <c r="G35" t="s">
        <v>17</v>
      </c>
      <c r="J35" s="12"/>
      <c r="K35" s="13" t="s">
        <v>0</v>
      </c>
      <c r="L35" s="15" t="s">
        <v>1</v>
      </c>
    </row>
    <row r="36" spans="6:18" x14ac:dyDescent="0.25">
      <c r="G36" t="s">
        <v>18</v>
      </c>
      <c r="J36" s="12" t="s">
        <v>21</v>
      </c>
      <c r="K36" s="13">
        <f>Q32</f>
        <v>200</v>
      </c>
      <c r="L36" s="15">
        <f>($K$33*K36)^($K$32)</f>
        <v>1.5999999999999996</v>
      </c>
    </row>
    <row r="37" spans="6:18" ht="15.75" thickBot="1" x14ac:dyDescent="0.3">
      <c r="F37" s="11" t="s">
        <v>27</v>
      </c>
      <c r="G37" s="11" t="s">
        <v>25</v>
      </c>
      <c r="J37" s="16" t="s">
        <v>22</v>
      </c>
      <c r="K37" s="17">
        <f>Q33</f>
        <v>1000</v>
      </c>
      <c r="L37" s="18">
        <f>($K$33*K37)^($K$32)</f>
        <v>0.79999999999999982</v>
      </c>
    </row>
  </sheetData>
  <mergeCells count="5">
    <mergeCell ref="A2:B2"/>
    <mergeCell ref="C7:D7"/>
    <mergeCell ref="P30:R30"/>
    <mergeCell ref="J31:K31"/>
    <mergeCell ref="J34:L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70"/>
  <sheetViews>
    <sheetView tabSelected="1" workbookViewId="0">
      <selection activeCell="G14" sqref="G14"/>
    </sheetView>
  </sheetViews>
  <sheetFormatPr defaultRowHeight="15" x14ac:dyDescent="0.25"/>
  <cols>
    <col min="4" max="4" width="7.28515625" customWidth="1"/>
    <col min="5" max="5" width="13.42578125" bestFit="1" customWidth="1"/>
  </cols>
  <sheetData>
    <row r="2" spans="4:7" x14ac:dyDescent="0.25">
      <c r="G2" t="s">
        <v>38</v>
      </c>
    </row>
    <row r="3" spans="4:7" ht="15.75" thickBot="1" x14ac:dyDescent="0.3"/>
    <row r="4" spans="4:7" x14ac:dyDescent="0.25">
      <c r="D4" s="32" t="s">
        <v>36</v>
      </c>
      <c r="E4" s="33" t="s">
        <v>37</v>
      </c>
    </row>
    <row r="5" spans="4:7" x14ac:dyDescent="0.25">
      <c r="D5" s="28">
        <v>0</v>
      </c>
      <c r="E5" s="29">
        <f>1.1*D5^3-3.8*D5^2+520*D5+0.62</f>
        <v>0.62</v>
      </c>
    </row>
    <row r="6" spans="4:7" x14ac:dyDescent="0.25">
      <c r="D6" s="28">
        <v>0.2</v>
      </c>
      <c r="E6" s="29">
        <f>1.1*D6^3-3.8*D6^2+520*D6+0.62</f>
        <v>104.47680000000001</v>
      </c>
    </row>
    <row r="7" spans="4:7" x14ac:dyDescent="0.25">
      <c r="D7" s="28">
        <v>0.4</v>
      </c>
      <c r="E7" s="29">
        <f t="shared" ref="E7:E70" si="0">1.1*D7^3-3.8*D7^2+520*D7+0.62</f>
        <v>208.08240000000001</v>
      </c>
    </row>
    <row r="8" spans="4:7" x14ac:dyDescent="0.25">
      <c r="D8" s="28">
        <v>0.6</v>
      </c>
      <c r="E8" s="29">
        <f t="shared" si="0"/>
        <v>311.4896</v>
      </c>
    </row>
    <row r="9" spans="4:7" x14ac:dyDescent="0.25">
      <c r="D9" s="28">
        <v>0.8</v>
      </c>
      <c r="E9" s="29">
        <f t="shared" si="0"/>
        <v>414.75119999999998</v>
      </c>
    </row>
    <row r="10" spans="4:7" x14ac:dyDescent="0.25">
      <c r="D10" s="28">
        <v>1</v>
      </c>
      <c r="E10" s="29">
        <f t="shared" si="0"/>
        <v>517.91999999999996</v>
      </c>
    </row>
    <row r="11" spans="4:7" x14ac:dyDescent="0.25">
      <c r="D11" s="28">
        <v>1.2</v>
      </c>
      <c r="E11" s="29">
        <f t="shared" si="0"/>
        <v>621.04880000000003</v>
      </c>
    </row>
    <row r="12" spans="4:7" x14ac:dyDescent="0.25">
      <c r="D12" s="28">
        <v>1.4</v>
      </c>
      <c r="E12" s="29">
        <f t="shared" si="0"/>
        <v>724.19039999999995</v>
      </c>
    </row>
    <row r="13" spans="4:7" x14ac:dyDescent="0.25">
      <c r="D13" s="28">
        <v>1.6</v>
      </c>
      <c r="E13" s="29">
        <f t="shared" si="0"/>
        <v>827.39760000000001</v>
      </c>
    </row>
    <row r="14" spans="4:7" x14ac:dyDescent="0.25">
      <c r="D14" s="28">
        <v>1.8</v>
      </c>
      <c r="E14" s="29">
        <f t="shared" si="0"/>
        <v>930.72320000000002</v>
      </c>
    </row>
    <row r="15" spans="4:7" x14ac:dyDescent="0.25">
      <c r="D15" s="28">
        <v>2</v>
      </c>
      <c r="E15" s="29">
        <f t="shared" si="0"/>
        <v>1034.2199999999998</v>
      </c>
    </row>
    <row r="16" spans="4:7" x14ac:dyDescent="0.25">
      <c r="D16" s="28">
        <v>2.2000000000000002</v>
      </c>
      <c r="E16" s="29">
        <f t="shared" si="0"/>
        <v>1137.9407999999999</v>
      </c>
    </row>
    <row r="17" spans="4:5" x14ac:dyDescent="0.25">
      <c r="D17" s="28">
        <v>2.4</v>
      </c>
      <c r="E17" s="29">
        <f t="shared" si="0"/>
        <v>1241.9384</v>
      </c>
    </row>
    <row r="18" spans="4:5" x14ac:dyDescent="0.25">
      <c r="D18" s="28">
        <v>2.6</v>
      </c>
      <c r="E18" s="29">
        <f t="shared" si="0"/>
        <v>1346.2655999999999</v>
      </c>
    </row>
    <row r="19" spans="4:5" x14ac:dyDescent="0.25">
      <c r="D19" s="28">
        <v>2.8</v>
      </c>
      <c r="E19" s="29">
        <f t="shared" si="0"/>
        <v>1450.9751999999999</v>
      </c>
    </row>
    <row r="20" spans="4:5" x14ac:dyDescent="0.25">
      <c r="D20" s="28">
        <v>3</v>
      </c>
      <c r="E20" s="29">
        <f t="shared" si="0"/>
        <v>1556.12</v>
      </c>
    </row>
    <row r="21" spans="4:5" x14ac:dyDescent="0.25">
      <c r="D21" s="28">
        <v>3.2</v>
      </c>
      <c r="E21" s="29">
        <f t="shared" si="0"/>
        <v>1661.7528</v>
      </c>
    </row>
    <row r="22" spans="4:5" x14ac:dyDescent="0.25">
      <c r="D22" s="28">
        <v>3.4</v>
      </c>
      <c r="E22" s="29">
        <f t="shared" si="0"/>
        <v>1767.9263999999998</v>
      </c>
    </row>
    <row r="23" spans="4:5" x14ac:dyDescent="0.25">
      <c r="D23" s="28">
        <v>3.6</v>
      </c>
      <c r="E23" s="29">
        <f t="shared" si="0"/>
        <v>1874.6935999999998</v>
      </c>
    </row>
    <row r="24" spans="4:5" x14ac:dyDescent="0.25">
      <c r="D24" s="28">
        <v>3.8</v>
      </c>
      <c r="E24" s="29">
        <f t="shared" si="0"/>
        <v>1982.1071999999999</v>
      </c>
    </row>
    <row r="25" spans="4:5" x14ac:dyDescent="0.25">
      <c r="D25" s="28">
        <v>4</v>
      </c>
      <c r="E25" s="29">
        <f t="shared" si="0"/>
        <v>2090.2199999999998</v>
      </c>
    </row>
    <row r="26" spans="4:5" x14ac:dyDescent="0.25">
      <c r="D26" s="28">
        <v>4.2</v>
      </c>
      <c r="E26" s="29">
        <f t="shared" si="0"/>
        <v>2199.0848000000001</v>
      </c>
    </row>
    <row r="27" spans="4:5" x14ac:dyDescent="0.25">
      <c r="D27" s="28">
        <v>4.4000000000000004</v>
      </c>
      <c r="E27" s="29">
        <f t="shared" si="0"/>
        <v>2308.7543999999998</v>
      </c>
    </row>
    <row r="28" spans="4:5" x14ac:dyDescent="0.25">
      <c r="D28" s="28">
        <v>4.5999999999999996</v>
      </c>
      <c r="E28" s="29">
        <f t="shared" si="0"/>
        <v>2419.2815999999998</v>
      </c>
    </row>
    <row r="29" spans="4:5" x14ac:dyDescent="0.25">
      <c r="D29" s="28">
        <v>4.8</v>
      </c>
      <c r="E29" s="29">
        <f t="shared" si="0"/>
        <v>2530.7192</v>
      </c>
    </row>
    <row r="30" spans="4:5" x14ac:dyDescent="0.25">
      <c r="D30" s="28">
        <v>5</v>
      </c>
      <c r="E30" s="29">
        <f t="shared" si="0"/>
        <v>2643.12</v>
      </c>
    </row>
    <row r="31" spans="4:5" x14ac:dyDescent="0.25">
      <c r="D31" s="28">
        <v>5.2</v>
      </c>
      <c r="E31" s="29">
        <f t="shared" si="0"/>
        <v>2756.5367999999999</v>
      </c>
    </row>
    <row r="32" spans="4:5" x14ac:dyDescent="0.25">
      <c r="D32" s="28">
        <v>5.4</v>
      </c>
      <c r="E32" s="29">
        <f t="shared" si="0"/>
        <v>2871.0223999999998</v>
      </c>
    </row>
    <row r="33" spans="4:5" x14ac:dyDescent="0.25">
      <c r="D33" s="28">
        <v>5.6</v>
      </c>
      <c r="E33" s="29">
        <f t="shared" si="0"/>
        <v>2986.6295999999998</v>
      </c>
    </row>
    <row r="34" spans="4:5" x14ac:dyDescent="0.25">
      <c r="D34" s="28">
        <v>5.8</v>
      </c>
      <c r="E34" s="29">
        <f t="shared" si="0"/>
        <v>3103.4112</v>
      </c>
    </row>
    <row r="35" spans="4:5" x14ac:dyDescent="0.25">
      <c r="D35" s="28">
        <v>6</v>
      </c>
      <c r="E35" s="29">
        <f t="shared" si="0"/>
        <v>3221.42</v>
      </c>
    </row>
    <row r="36" spans="4:5" x14ac:dyDescent="0.25">
      <c r="D36" s="28">
        <v>6.2</v>
      </c>
      <c r="E36" s="29">
        <f t="shared" si="0"/>
        <v>3340.7087999999999</v>
      </c>
    </row>
    <row r="37" spans="4:5" x14ac:dyDescent="0.25">
      <c r="D37" s="28">
        <v>6.4</v>
      </c>
      <c r="E37" s="29">
        <f t="shared" si="0"/>
        <v>3461.3303999999998</v>
      </c>
    </row>
    <row r="38" spans="4:5" x14ac:dyDescent="0.25">
      <c r="D38" s="28">
        <v>6.6</v>
      </c>
      <c r="E38" s="29">
        <f t="shared" si="0"/>
        <v>3583.3375999999998</v>
      </c>
    </row>
    <row r="39" spans="4:5" x14ac:dyDescent="0.25">
      <c r="D39" s="28">
        <v>6.8</v>
      </c>
      <c r="E39" s="29">
        <f t="shared" si="0"/>
        <v>3706.7831999999999</v>
      </c>
    </row>
    <row r="40" spans="4:5" x14ac:dyDescent="0.25">
      <c r="D40" s="28">
        <v>7</v>
      </c>
      <c r="E40" s="29">
        <f t="shared" si="0"/>
        <v>3831.72</v>
      </c>
    </row>
    <row r="41" spans="4:5" x14ac:dyDescent="0.25">
      <c r="D41" s="28">
        <v>7.2</v>
      </c>
      <c r="E41" s="29">
        <f t="shared" si="0"/>
        <v>3958.2008000000001</v>
      </c>
    </row>
    <row r="42" spans="4:5" x14ac:dyDescent="0.25">
      <c r="D42" s="28">
        <v>7.4</v>
      </c>
      <c r="E42" s="29">
        <f t="shared" si="0"/>
        <v>4086.2784000000001</v>
      </c>
    </row>
    <row r="43" spans="4:5" x14ac:dyDescent="0.25">
      <c r="D43" s="28">
        <v>7.6</v>
      </c>
      <c r="E43" s="29">
        <f t="shared" si="0"/>
        <v>4216.0055999999995</v>
      </c>
    </row>
    <row r="44" spans="4:5" x14ac:dyDescent="0.25">
      <c r="D44" s="28">
        <v>7.8</v>
      </c>
      <c r="E44" s="29">
        <f t="shared" si="0"/>
        <v>4347.4351999999999</v>
      </c>
    </row>
    <row r="45" spans="4:5" x14ac:dyDescent="0.25">
      <c r="D45" s="28">
        <v>8</v>
      </c>
      <c r="E45" s="29">
        <f t="shared" si="0"/>
        <v>4480.62</v>
      </c>
    </row>
    <row r="46" spans="4:5" x14ac:dyDescent="0.25">
      <c r="D46" s="28">
        <v>8.1999999999999993</v>
      </c>
      <c r="E46" s="29">
        <f t="shared" si="0"/>
        <v>4615.6127999999999</v>
      </c>
    </row>
    <row r="47" spans="4:5" x14ac:dyDescent="0.25">
      <c r="D47" s="28">
        <v>8.4</v>
      </c>
      <c r="E47" s="29">
        <f t="shared" si="0"/>
        <v>4752.4664000000002</v>
      </c>
    </row>
    <row r="48" spans="4:5" x14ac:dyDescent="0.25">
      <c r="D48" s="28">
        <v>8.6</v>
      </c>
      <c r="E48" s="29">
        <f t="shared" si="0"/>
        <v>4891.2335999999996</v>
      </c>
    </row>
    <row r="49" spans="4:5" x14ac:dyDescent="0.25">
      <c r="D49" s="28">
        <v>8.8000000000000007</v>
      </c>
      <c r="E49" s="29">
        <f t="shared" si="0"/>
        <v>5031.9672</v>
      </c>
    </row>
    <row r="50" spans="4:5" x14ac:dyDescent="0.25">
      <c r="D50" s="28">
        <v>9</v>
      </c>
      <c r="E50" s="29">
        <f t="shared" si="0"/>
        <v>5174.72</v>
      </c>
    </row>
    <row r="51" spans="4:5" x14ac:dyDescent="0.25">
      <c r="D51" s="28">
        <v>9.1999999999999993</v>
      </c>
      <c r="E51" s="29">
        <f t="shared" si="0"/>
        <v>5319.5447999999997</v>
      </c>
    </row>
    <row r="52" spans="4:5" x14ac:dyDescent="0.25">
      <c r="D52" s="28">
        <v>9.4</v>
      </c>
      <c r="E52" s="29">
        <f t="shared" si="0"/>
        <v>5466.4944000000005</v>
      </c>
    </row>
    <row r="53" spans="4:5" x14ac:dyDescent="0.25">
      <c r="D53" s="28">
        <v>9.6</v>
      </c>
      <c r="E53" s="29">
        <f t="shared" si="0"/>
        <v>5615.6215999999995</v>
      </c>
    </row>
    <row r="54" spans="4:5" x14ac:dyDescent="0.25">
      <c r="D54" s="28">
        <v>9.8000000000000007</v>
      </c>
      <c r="E54" s="29">
        <f t="shared" si="0"/>
        <v>5766.9792000000007</v>
      </c>
    </row>
    <row r="55" spans="4:5" x14ac:dyDescent="0.25">
      <c r="D55" s="28">
        <v>10</v>
      </c>
      <c r="E55" s="29">
        <f t="shared" si="0"/>
        <v>5920.62</v>
      </c>
    </row>
    <row r="56" spans="4:5" x14ac:dyDescent="0.25">
      <c r="D56" s="28">
        <v>10.199999999999999</v>
      </c>
      <c r="E56" s="29">
        <f t="shared" si="0"/>
        <v>6076.5968000000003</v>
      </c>
    </row>
    <row r="57" spans="4:5" x14ac:dyDescent="0.25">
      <c r="D57" s="28">
        <v>10.4</v>
      </c>
      <c r="E57" s="29">
        <f t="shared" si="0"/>
        <v>6234.9624000000003</v>
      </c>
    </row>
    <row r="58" spans="4:5" x14ac:dyDescent="0.25">
      <c r="D58" s="28">
        <v>10.6</v>
      </c>
      <c r="E58" s="29">
        <f t="shared" si="0"/>
        <v>6395.7695999999996</v>
      </c>
    </row>
    <row r="59" spans="4:5" x14ac:dyDescent="0.25">
      <c r="D59" s="28">
        <v>10.8</v>
      </c>
      <c r="E59" s="29">
        <f t="shared" si="0"/>
        <v>6559.0712000000003</v>
      </c>
    </row>
    <row r="60" spans="4:5" x14ac:dyDescent="0.25">
      <c r="D60" s="28">
        <v>11</v>
      </c>
      <c r="E60" s="29">
        <f t="shared" si="0"/>
        <v>6724.92</v>
      </c>
    </row>
    <row r="61" spans="4:5" x14ac:dyDescent="0.25">
      <c r="D61" s="28">
        <v>11.2</v>
      </c>
      <c r="E61" s="29">
        <f t="shared" si="0"/>
        <v>6893.3687999999993</v>
      </c>
    </row>
    <row r="62" spans="4:5" x14ac:dyDescent="0.25">
      <c r="D62" s="28">
        <v>11.4</v>
      </c>
      <c r="E62" s="29">
        <f t="shared" si="0"/>
        <v>7064.4704000000002</v>
      </c>
    </row>
    <row r="63" spans="4:5" x14ac:dyDescent="0.25">
      <c r="D63" s="28">
        <v>11.6</v>
      </c>
      <c r="E63" s="29">
        <f t="shared" si="0"/>
        <v>7238.2776000000003</v>
      </c>
    </row>
    <row r="64" spans="4:5" x14ac:dyDescent="0.25">
      <c r="D64" s="28">
        <v>11.8</v>
      </c>
      <c r="E64" s="29">
        <f t="shared" si="0"/>
        <v>7414.8432000000003</v>
      </c>
    </row>
    <row r="65" spans="4:5" x14ac:dyDescent="0.25">
      <c r="D65" s="28">
        <v>12</v>
      </c>
      <c r="E65" s="29">
        <f t="shared" si="0"/>
        <v>7594.22</v>
      </c>
    </row>
    <row r="66" spans="4:5" x14ac:dyDescent="0.25">
      <c r="D66" s="28">
        <v>12.2</v>
      </c>
      <c r="E66" s="29">
        <f t="shared" si="0"/>
        <v>7776.4607999999998</v>
      </c>
    </row>
    <row r="67" spans="4:5" x14ac:dyDescent="0.25">
      <c r="D67" s="28">
        <v>12.4</v>
      </c>
      <c r="E67" s="29">
        <f t="shared" si="0"/>
        <v>7961.6184000000003</v>
      </c>
    </row>
    <row r="68" spans="4:5" x14ac:dyDescent="0.25">
      <c r="D68" s="28">
        <v>12.6</v>
      </c>
      <c r="E68" s="29">
        <f t="shared" si="0"/>
        <v>8149.7455999999993</v>
      </c>
    </row>
    <row r="69" spans="4:5" x14ac:dyDescent="0.25">
      <c r="D69" s="28">
        <v>12.8</v>
      </c>
      <c r="E69" s="29">
        <f t="shared" si="0"/>
        <v>8340.8952000000008</v>
      </c>
    </row>
    <row r="70" spans="4:5" ht="15.75" thickBot="1" x14ac:dyDescent="0.3">
      <c r="D70" s="30">
        <v>13</v>
      </c>
      <c r="E70" s="31">
        <f t="shared" si="0"/>
        <v>8535.1200000000008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HCHO</vt:lpstr>
      <vt:lpstr>MQ9</vt:lpstr>
      <vt:lpstr>Dust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Erbe Bree</dc:creator>
  <cp:lastModifiedBy>Erbe Bree</cp:lastModifiedBy>
  <dcterms:created xsi:type="dcterms:W3CDTF">2016-09-03T13:30:34Z</dcterms:created>
  <dcterms:modified xsi:type="dcterms:W3CDTF">2016-09-07T19:47:15Z</dcterms:modified>
</cp:coreProperties>
</file>