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810" activeTab="0"/>
  </bookViews>
  <sheets>
    <sheet name="Graph" sheetId="1" r:id="rId1"/>
    <sheet name="DrivingControl" sheetId="2" r:id="rId2"/>
    <sheet name="Point" sheetId="3" r:id="rId3"/>
    <sheet name="TR" sheetId="4" r:id="rId4"/>
    <sheet name="Table" sheetId="5" r:id="rId5"/>
    <sheet name="toProce55ing" sheetId="6" r:id="rId6"/>
  </sheets>
  <definedNames/>
  <calcPr fullCalcOnLoad="1"/>
</workbook>
</file>

<file path=xl/sharedStrings.xml><?xml version="1.0" encoding="utf-8"?>
<sst xmlns="http://schemas.openxmlformats.org/spreadsheetml/2006/main" count="599" uniqueCount="282">
  <si>
    <t>旋回中心</t>
  </si>
  <si>
    <t>操舵角度</t>
  </si>
  <si>
    <t>x</t>
  </si>
  <si>
    <t>y</t>
  </si>
  <si>
    <t>(deg)</t>
  </si>
  <si>
    <t>(rad)</t>
  </si>
  <si>
    <t>(mm)</t>
  </si>
  <si>
    <t>(m)</t>
  </si>
  <si>
    <t>目標ポイント</t>
  </si>
  <si>
    <t>移動距離</t>
  </si>
  <si>
    <r>
      <t>RC</t>
    </r>
    <r>
      <rPr>
        <sz val="10"/>
        <rFont val="ＭＳ Ｐゴシック"/>
        <family val="3"/>
      </rPr>
      <t xml:space="preserve">カーの向いている方向
</t>
    </r>
    <r>
      <rPr>
        <sz val="10"/>
        <rFont val="Arial Narrow"/>
        <family val="2"/>
      </rPr>
      <t>(X</t>
    </r>
    <r>
      <rPr>
        <sz val="10"/>
        <rFont val="ＭＳ Ｐゴシック"/>
        <family val="3"/>
      </rPr>
      <t>軸に対して</t>
    </r>
    <r>
      <rPr>
        <sz val="10"/>
        <rFont val="Arial Narrow"/>
        <family val="2"/>
      </rPr>
      <t>)</t>
    </r>
  </si>
  <si>
    <t>前輪と後輪の間隔</t>
  </si>
  <si>
    <t>前輪タイヤの回転数</t>
  </si>
  <si>
    <t>前輪タイヤの直径</t>
  </si>
  <si>
    <t>前輪タイヤの中心間隔</t>
  </si>
  <si>
    <t>走行単位時間</t>
  </si>
  <si>
    <t>目標ポイントへのベクトル</t>
  </si>
  <si>
    <r>
      <t>V1</t>
    </r>
    <r>
      <rPr>
        <sz val="10"/>
        <rFont val="ＭＳ Ｐゴシック"/>
        <family val="3"/>
      </rPr>
      <t>に対し</t>
    </r>
    <r>
      <rPr>
        <sz val="10"/>
        <rFont val="Arial Narrow"/>
        <family val="2"/>
      </rPr>
      <t>V2</t>
    </r>
    <r>
      <rPr>
        <sz val="10"/>
        <rFont val="ＭＳ Ｐゴシック"/>
        <family val="3"/>
      </rPr>
      <t>が右側か左側か</t>
    </r>
  </si>
  <si>
    <r>
      <t>X</t>
    </r>
    <r>
      <rPr>
        <vertAlign val="subscript"/>
        <sz val="10"/>
        <rFont val="Arial Narrow"/>
        <family val="2"/>
      </rPr>
      <t>1</t>
    </r>
  </si>
  <si>
    <t>(mm)</t>
  </si>
  <si>
    <r>
      <t>γ</t>
    </r>
    <r>
      <rPr>
        <b/>
        <vertAlign val="subscript"/>
        <sz val="10"/>
        <rFont val="Arial Narrow"/>
        <family val="2"/>
      </rPr>
      <t>R</t>
    </r>
  </si>
  <si>
    <t>R</t>
  </si>
  <si>
    <r>
      <t>R</t>
    </r>
    <r>
      <rPr>
        <vertAlign val="subscript"/>
        <sz val="10"/>
        <rFont val="Arial Narrow"/>
        <family val="2"/>
      </rPr>
      <t>1</t>
    </r>
  </si>
  <si>
    <t>最大操舵角度</t>
  </si>
  <si>
    <t>移動角度</t>
  </si>
  <si>
    <t>TR</t>
  </si>
  <si>
    <t>(m)</t>
  </si>
  <si>
    <r>
      <t>RC</t>
    </r>
    <r>
      <rPr>
        <b/>
        <sz val="10"/>
        <rFont val="ＭＳ Ｐゴシック"/>
        <family val="3"/>
      </rPr>
      <t xml:space="preserve">カーの向いている方向
</t>
    </r>
    <r>
      <rPr>
        <b/>
        <sz val="10"/>
        <rFont val="Arial Narrow"/>
        <family val="2"/>
      </rPr>
      <t>(X</t>
    </r>
    <r>
      <rPr>
        <b/>
        <sz val="10"/>
        <rFont val="ＭＳ Ｐゴシック"/>
        <family val="3"/>
      </rPr>
      <t>軸に対して</t>
    </r>
    <r>
      <rPr>
        <b/>
        <sz val="10"/>
        <rFont val="Arial Narrow"/>
        <family val="2"/>
      </rPr>
      <t>)</t>
    </r>
  </si>
  <si>
    <t>TR1</t>
  </si>
  <si>
    <r>
      <t>γ</t>
    </r>
    <r>
      <rPr>
        <b/>
        <vertAlign val="subscript"/>
        <sz val="10"/>
        <rFont val="Arial Narrow"/>
        <family val="2"/>
      </rPr>
      <t>L</t>
    </r>
  </si>
  <si>
    <r>
      <t>X</t>
    </r>
    <r>
      <rPr>
        <vertAlign val="subscript"/>
        <sz val="10"/>
        <rFont val="Arial Narrow"/>
        <family val="2"/>
      </rPr>
      <t>2</t>
    </r>
  </si>
  <si>
    <r>
      <t>R</t>
    </r>
    <r>
      <rPr>
        <vertAlign val="subscript"/>
        <sz val="10"/>
        <rFont val="Arial Narrow"/>
        <family val="2"/>
      </rPr>
      <t>2</t>
    </r>
  </si>
  <si>
    <t>TR2</t>
  </si>
  <si>
    <t>X</t>
  </si>
  <si>
    <t>X'</t>
  </si>
  <si>
    <t>steval</t>
  </si>
  <si>
    <t>Servo Angle</t>
  </si>
  <si>
    <t>α</t>
  </si>
  <si>
    <t>Turning Radius (Wheel Center)</t>
  </si>
  <si>
    <t>R</t>
  </si>
  <si>
    <t>Turning Radius (RC Car Center)</t>
  </si>
  <si>
    <t>TR</t>
  </si>
  <si>
    <t>Wheel Steering Angle (Right)</t>
  </si>
  <si>
    <r>
      <t>γ</t>
    </r>
    <r>
      <rPr>
        <vertAlign val="subscript"/>
        <sz val="10"/>
        <rFont val="Arial Narrow"/>
        <family val="2"/>
      </rPr>
      <t>R</t>
    </r>
  </si>
  <si>
    <t>Wheel Steering Angle (Left)</t>
  </si>
  <si>
    <r>
      <t>γ</t>
    </r>
    <r>
      <rPr>
        <vertAlign val="subscript"/>
        <sz val="10"/>
        <rFont val="Arial Narrow"/>
        <family val="2"/>
      </rPr>
      <t>L</t>
    </r>
  </si>
  <si>
    <t>α</t>
  </si>
  <si>
    <t>(deg)</t>
  </si>
  <si>
    <t>(mm)</t>
  </si>
  <si>
    <t>TR</t>
  </si>
  <si>
    <t>x</t>
  </si>
  <si>
    <t>(m)</t>
  </si>
  <si>
    <t>(rad)</t>
  </si>
  <si>
    <t>γ</t>
  </si>
  <si>
    <t>y</t>
  </si>
  <si>
    <t>N</t>
  </si>
  <si>
    <t>(rpm)</t>
  </si>
  <si>
    <t>D</t>
  </si>
  <si>
    <t>(mm)</t>
  </si>
  <si>
    <t>l</t>
  </si>
  <si>
    <t>(mm)</t>
  </si>
  <si>
    <t>w</t>
  </si>
  <si>
    <r>
      <t>γ</t>
    </r>
    <r>
      <rPr>
        <vertAlign val="subscript"/>
        <sz val="10"/>
        <rFont val="Arial Narrow"/>
        <family val="2"/>
      </rPr>
      <t>Rmax</t>
    </r>
  </si>
  <si>
    <t>(deg)</t>
  </si>
  <si>
    <t>R</t>
  </si>
  <si>
    <r>
      <t>γ</t>
    </r>
    <r>
      <rPr>
        <vertAlign val="subscript"/>
        <sz val="10"/>
        <rFont val="Arial Narrow"/>
        <family val="2"/>
      </rPr>
      <t>Lmax</t>
    </r>
  </si>
  <si>
    <t>L</t>
  </si>
  <si>
    <r>
      <t>TR</t>
    </r>
    <r>
      <rPr>
        <vertAlign val="subscript"/>
        <sz val="10"/>
        <rFont val="Arial Narrow"/>
        <family val="2"/>
      </rPr>
      <t>Rmin</t>
    </r>
  </si>
  <si>
    <t>R</t>
  </si>
  <si>
    <r>
      <t>TR</t>
    </r>
    <r>
      <rPr>
        <vertAlign val="subscript"/>
        <sz val="10"/>
        <rFont val="Arial Narrow"/>
        <family val="2"/>
      </rPr>
      <t>Lmin</t>
    </r>
  </si>
  <si>
    <t>L</t>
  </si>
  <si>
    <r>
      <t>⊿</t>
    </r>
    <r>
      <rPr>
        <sz val="10"/>
        <rFont val="Arial Narrow"/>
        <family val="2"/>
      </rPr>
      <t>l/TR</t>
    </r>
    <r>
      <rPr>
        <vertAlign val="subscript"/>
        <sz val="10"/>
        <rFont val="Arial Narrow"/>
        <family val="2"/>
      </rPr>
      <t>Rmin</t>
    </r>
  </si>
  <si>
    <r>
      <t>⊿</t>
    </r>
    <r>
      <rPr>
        <sz val="10"/>
        <rFont val="Arial Narrow"/>
        <family val="2"/>
      </rPr>
      <t>l/TR</t>
    </r>
    <r>
      <rPr>
        <vertAlign val="subscript"/>
        <sz val="10"/>
        <rFont val="Arial Narrow"/>
        <family val="2"/>
      </rPr>
      <t>Lmin</t>
    </r>
  </si>
  <si>
    <r>
      <t>⊿</t>
    </r>
    <r>
      <rPr>
        <sz val="10"/>
        <rFont val="Arial Narrow"/>
        <family val="2"/>
      </rPr>
      <t>t</t>
    </r>
  </si>
  <si>
    <t>(sec)</t>
  </si>
  <si>
    <t>(deg)</t>
  </si>
  <si>
    <t>(rad)</t>
  </si>
  <si>
    <t>x</t>
  </si>
  <si>
    <t>(m)</t>
  </si>
  <si>
    <t>y</t>
  </si>
  <si>
    <t>|V2|</t>
  </si>
  <si>
    <t>cosα</t>
  </si>
  <si>
    <t>sinα</t>
  </si>
  <si>
    <t>tanα</t>
  </si>
  <si>
    <t>(rad)</t>
  </si>
  <si>
    <t>x</t>
  </si>
  <si>
    <t>y</t>
  </si>
  <si>
    <t>(rad)</t>
  </si>
  <si>
    <t>(deg)</t>
  </si>
  <si>
    <t>steval</t>
  </si>
  <si>
    <t>(deg)</t>
  </si>
  <si>
    <t>(rad)</t>
  </si>
  <si>
    <r>
      <t>RC</t>
    </r>
    <r>
      <rPr>
        <b/>
        <sz val="10"/>
        <rFont val="ＭＳ Ｐゴシック"/>
        <family val="3"/>
      </rPr>
      <t>カー位置</t>
    </r>
    <r>
      <rPr>
        <b/>
        <sz val="10"/>
        <rFont val="Arial Narrow"/>
        <family val="2"/>
      </rPr>
      <t xml:space="preserve"> (G)</t>
    </r>
  </si>
  <si>
    <t>G</t>
  </si>
  <si>
    <r>
      <t>E</t>
    </r>
    <r>
      <rPr>
        <vertAlign val="subscript"/>
        <sz val="10"/>
        <rFont val="Arial Narrow"/>
        <family val="2"/>
      </rPr>
      <t>R</t>
    </r>
  </si>
  <si>
    <r>
      <t>D</t>
    </r>
    <r>
      <rPr>
        <vertAlign val="subscript"/>
        <sz val="10"/>
        <rFont val="Arial Narrow"/>
        <family val="2"/>
      </rPr>
      <t>R</t>
    </r>
  </si>
  <si>
    <r>
      <t>F</t>
    </r>
    <r>
      <rPr>
        <vertAlign val="subscript"/>
        <sz val="10"/>
        <rFont val="Arial Narrow"/>
        <family val="2"/>
      </rPr>
      <t>1</t>
    </r>
  </si>
  <si>
    <r>
      <t>D</t>
    </r>
    <r>
      <rPr>
        <vertAlign val="subscript"/>
        <sz val="10"/>
        <rFont val="Arial Narrow"/>
        <family val="2"/>
      </rPr>
      <t>R</t>
    </r>
    <r>
      <rPr>
        <sz val="10"/>
        <rFont val="Arial Narrow"/>
        <family val="2"/>
      </rPr>
      <t>E</t>
    </r>
    <r>
      <rPr>
        <vertAlign val="subscript"/>
        <sz val="10"/>
        <rFont val="Arial Narrow"/>
        <family val="2"/>
      </rPr>
      <t>R</t>
    </r>
  </si>
  <si>
    <r>
      <t>D</t>
    </r>
    <r>
      <rPr>
        <vertAlign val="subscript"/>
        <sz val="10"/>
        <rFont val="Arial Narrow"/>
        <family val="2"/>
      </rPr>
      <t>L</t>
    </r>
  </si>
  <si>
    <t>G</t>
  </si>
  <si>
    <r>
      <t>D</t>
    </r>
    <r>
      <rPr>
        <vertAlign val="subscript"/>
        <sz val="10"/>
        <rFont val="Arial Narrow"/>
        <family val="2"/>
      </rPr>
      <t>L</t>
    </r>
    <r>
      <rPr>
        <sz val="10"/>
        <rFont val="Arial Narrow"/>
        <family val="2"/>
      </rPr>
      <t>E</t>
    </r>
    <r>
      <rPr>
        <vertAlign val="subscript"/>
        <sz val="10"/>
        <rFont val="Arial Narrow"/>
        <family val="2"/>
      </rPr>
      <t>L</t>
    </r>
  </si>
  <si>
    <r>
      <t>E</t>
    </r>
    <r>
      <rPr>
        <vertAlign val="subscript"/>
        <sz val="10"/>
        <rFont val="Arial Narrow"/>
        <family val="2"/>
      </rPr>
      <t>L</t>
    </r>
  </si>
  <si>
    <r>
      <t>F</t>
    </r>
    <r>
      <rPr>
        <vertAlign val="subscript"/>
        <sz val="10"/>
        <rFont val="Arial Narrow"/>
        <family val="2"/>
      </rPr>
      <t>2</t>
    </r>
  </si>
  <si>
    <t>F</t>
  </si>
  <si>
    <t>FG</t>
  </si>
  <si>
    <r>
      <t>RC</t>
    </r>
    <r>
      <rPr>
        <b/>
        <sz val="10"/>
        <rFont val="ＭＳ Ｐゴシック"/>
        <family val="3"/>
      </rPr>
      <t>カー位置</t>
    </r>
    <r>
      <rPr>
        <b/>
        <sz val="10"/>
        <rFont val="Arial Narrow"/>
        <family val="2"/>
      </rPr>
      <t xml:space="preserve"> (F)</t>
    </r>
  </si>
  <si>
    <t>旋回移動距離</t>
  </si>
  <si>
    <t>最小直線移動距離</t>
  </si>
  <si>
    <t>目標ポイントまでの距離が最小直線移動距離の何倍以内になったら次の目標ポイントに向かうか</t>
  </si>
  <si>
    <r>
      <t>旋回半径</t>
    </r>
    <r>
      <rPr>
        <sz val="10"/>
        <rFont val="Arial Narrow"/>
        <family val="2"/>
      </rPr>
      <t xml:space="preserve"> (RC</t>
    </r>
    <r>
      <rPr>
        <sz val="10"/>
        <rFont val="ＭＳ Ｐゴシック"/>
        <family val="3"/>
      </rPr>
      <t>カー中心線</t>
    </r>
    <r>
      <rPr>
        <sz val="10"/>
        <rFont val="Arial Narrow"/>
        <family val="2"/>
      </rPr>
      <t>)</t>
    </r>
  </si>
  <si>
    <r>
      <t>⊿</t>
    </r>
    <r>
      <rPr>
        <sz val="10"/>
        <rFont val="Arial Narrow"/>
        <family val="2"/>
      </rPr>
      <t>l</t>
    </r>
    <r>
      <rPr>
        <sz val="10"/>
        <rFont val="ＭＳ Ｐゴシック"/>
        <family val="3"/>
      </rPr>
      <t>⌒</t>
    </r>
  </si>
  <si>
    <t>(mm)</t>
  </si>
  <si>
    <t>(rad)</t>
  </si>
  <si>
    <t>(m)</t>
  </si>
  <si>
    <r>
      <t>目標ポイントまでの距離</t>
    </r>
    <r>
      <rPr>
        <b/>
        <sz val="10"/>
        <rFont val="Arial Narrow"/>
        <family val="2"/>
      </rPr>
      <t xml:space="preserve"> |V2|</t>
    </r>
  </si>
  <si>
    <t>V1</t>
  </si>
  <si>
    <r>
      <t>RC</t>
    </r>
    <r>
      <rPr>
        <sz val="10"/>
        <rFont val="ＭＳ Ｐゴシック"/>
        <family val="3"/>
      </rPr>
      <t>カーの向いている方向ベクトル</t>
    </r>
  </si>
  <si>
    <t>V2</t>
  </si>
  <si>
    <r>
      <t>V1</t>
    </r>
    <r>
      <rPr>
        <b/>
        <sz val="10"/>
        <rFont val="ＭＳ Ｐゴシック"/>
        <family val="3"/>
      </rPr>
      <t>と</t>
    </r>
    <r>
      <rPr>
        <b/>
        <sz val="10"/>
        <rFont val="Arial Narrow"/>
        <family val="2"/>
      </rPr>
      <t>V2</t>
    </r>
    <r>
      <rPr>
        <b/>
        <sz val="10"/>
        <rFont val="ＭＳ Ｐゴシック"/>
        <family val="3"/>
      </rPr>
      <t>がなす角度</t>
    </r>
  </si>
  <si>
    <r>
      <t>V1</t>
    </r>
    <r>
      <rPr>
        <sz val="10"/>
        <rFont val="ＭＳ Ｐゴシック"/>
        <family val="3"/>
      </rPr>
      <t>と</t>
    </r>
    <r>
      <rPr>
        <sz val="10"/>
        <rFont val="Arial Narrow"/>
        <family val="2"/>
      </rPr>
      <t>V2</t>
    </r>
    <r>
      <rPr>
        <sz val="10"/>
        <rFont val="ＭＳ Ｐゴシック"/>
        <family val="3"/>
      </rPr>
      <t>がなす角度</t>
    </r>
    <r>
      <rPr>
        <sz val="10"/>
        <rFont val="Arial Narrow"/>
        <family val="2"/>
      </rPr>
      <t>(</t>
    </r>
    <r>
      <rPr>
        <sz val="10"/>
        <rFont val="ＭＳ Ｐゴシック"/>
        <family val="3"/>
      </rPr>
      <t>右</t>
    </r>
    <r>
      <rPr>
        <sz val="10"/>
        <rFont val="Arial Narrow"/>
        <family val="2"/>
      </rPr>
      <t>+</t>
    </r>
    <r>
      <rPr>
        <sz val="10"/>
        <rFont val="ＭＳ Ｐゴシック"/>
        <family val="3"/>
      </rPr>
      <t>左</t>
    </r>
    <r>
      <rPr>
        <sz val="10"/>
        <rFont val="Arial Narrow"/>
        <family val="2"/>
      </rPr>
      <t>-)</t>
    </r>
  </si>
  <si>
    <t>Vector1'(V1')</t>
  </si>
  <si>
    <t>x</t>
  </si>
  <si>
    <t>(m)</t>
  </si>
  <si>
    <r>
      <t>V1</t>
    </r>
    <r>
      <rPr>
        <sz val="10"/>
        <rFont val="ＭＳ Ｐゴシック"/>
        <family val="3"/>
      </rPr>
      <t>に対する垂直ベクトル</t>
    </r>
  </si>
  <si>
    <t>y</t>
  </si>
  <si>
    <t>(m)</t>
  </si>
  <si>
    <r>
      <t>V1'</t>
    </r>
    <r>
      <rPr>
        <sz val="10"/>
        <rFont val="ＭＳ Ｐゴシック"/>
        <family val="3"/>
      </rPr>
      <t>と</t>
    </r>
    <r>
      <rPr>
        <sz val="10"/>
        <rFont val="Arial Narrow"/>
        <family val="2"/>
      </rPr>
      <t>V2</t>
    </r>
    <r>
      <rPr>
        <sz val="10"/>
        <rFont val="ＭＳ Ｐゴシック"/>
        <family val="3"/>
      </rPr>
      <t>がなす角度</t>
    </r>
  </si>
  <si>
    <t>β</t>
  </si>
  <si>
    <r>
      <t>旋回半径</t>
    </r>
    <r>
      <rPr>
        <b/>
        <sz val="10"/>
        <rFont val="Arial Narrow"/>
        <family val="2"/>
      </rPr>
      <t xml:space="preserve"> (RC</t>
    </r>
    <r>
      <rPr>
        <b/>
        <sz val="10"/>
        <rFont val="ＭＳ Ｐゴシック"/>
        <family val="3"/>
      </rPr>
      <t>カー中心線</t>
    </r>
    <r>
      <rPr>
        <b/>
        <sz val="10"/>
        <rFont val="Arial Narrow"/>
        <family val="2"/>
      </rPr>
      <t>)</t>
    </r>
  </si>
  <si>
    <t>|V2| / k / cosβ</t>
  </si>
  <si>
    <r>
      <t>旋回半径</t>
    </r>
    <r>
      <rPr>
        <b/>
        <sz val="10"/>
        <rFont val="Arial Narrow"/>
        <family val="2"/>
      </rPr>
      <t xml:space="preserve"> (</t>
    </r>
    <r>
      <rPr>
        <b/>
        <sz val="10"/>
        <rFont val="ＭＳ Ｐゴシック"/>
        <family val="3"/>
      </rPr>
      <t>タイヤ中心線</t>
    </r>
    <r>
      <rPr>
        <b/>
        <sz val="10"/>
        <rFont val="Arial Narrow"/>
        <family val="2"/>
      </rPr>
      <t>)</t>
    </r>
  </si>
  <si>
    <t>FG</t>
  </si>
  <si>
    <t>M-03R Turning Radius</t>
  </si>
  <si>
    <t>Left</t>
  </si>
  <si>
    <t>Right</t>
  </si>
  <si>
    <r>
      <t>左</t>
    </r>
    <r>
      <rPr>
        <sz val="10"/>
        <rFont val="Arial Narrow"/>
        <family val="2"/>
      </rPr>
      <t>+</t>
    </r>
    <r>
      <rPr>
        <sz val="10"/>
        <rFont val="ＭＳ Ｐゴシック"/>
        <family val="3"/>
      </rPr>
      <t>右</t>
    </r>
    <r>
      <rPr>
        <sz val="10"/>
        <rFont val="Arial Narrow"/>
        <family val="2"/>
      </rPr>
      <t>-</t>
    </r>
  </si>
  <si>
    <r>
      <t>⊿</t>
    </r>
    <r>
      <rPr>
        <sz val="10"/>
        <rFont val="Arial Narrow"/>
        <family val="2"/>
      </rPr>
      <t>l</t>
    </r>
    <r>
      <rPr>
        <sz val="10"/>
        <rFont val="ＭＳ Ｐゴシック"/>
        <family val="3"/>
      </rPr>
      <t>￣</t>
    </r>
    <r>
      <rPr>
        <vertAlign val="subscript"/>
        <sz val="10"/>
        <rFont val="Arial Narrow"/>
        <family val="2"/>
      </rPr>
      <t>R</t>
    </r>
  </si>
  <si>
    <r>
      <t>⊿</t>
    </r>
    <r>
      <rPr>
        <sz val="10"/>
        <rFont val="Arial Narrow"/>
        <family val="2"/>
      </rPr>
      <t>l</t>
    </r>
    <r>
      <rPr>
        <sz val="10"/>
        <rFont val="ＭＳ Ｐゴシック"/>
        <family val="3"/>
      </rPr>
      <t>￣</t>
    </r>
    <r>
      <rPr>
        <vertAlign val="subscript"/>
        <sz val="10"/>
        <rFont val="Arial Narrow"/>
        <family val="2"/>
      </rPr>
      <t>L</t>
    </r>
  </si>
  <si>
    <t>Left / Right</t>
  </si>
  <si>
    <t>L+ / R-</t>
  </si>
  <si>
    <t>L+1 / R-1</t>
  </si>
  <si>
    <t>L+1 / R-1</t>
  </si>
  <si>
    <t>L+ / R-</t>
  </si>
  <si>
    <t>(rad)</t>
  </si>
  <si>
    <t>L+ / R-</t>
  </si>
  <si>
    <t>L+1 / R-1</t>
  </si>
  <si>
    <t>L+ / R-</t>
  </si>
  <si>
    <t>L+ / R-</t>
  </si>
  <si>
    <t>ia</t>
  </si>
  <si>
    <t>count</t>
  </si>
  <si>
    <t>steval</t>
  </si>
  <si>
    <t>velval</t>
  </si>
  <si>
    <r>
      <t>γ</t>
    </r>
    <r>
      <rPr>
        <vertAlign val="subscript"/>
        <sz val="10"/>
        <rFont val="Arial Narrow"/>
        <family val="2"/>
      </rPr>
      <t>R0</t>
    </r>
  </si>
  <si>
    <r>
      <t>γ</t>
    </r>
    <r>
      <rPr>
        <vertAlign val="subscript"/>
        <sz val="10"/>
        <rFont val="Arial Narrow"/>
        <family val="2"/>
      </rPr>
      <t>L0</t>
    </r>
  </si>
  <si>
    <t>Turning Radius (RC Car Center)</t>
  </si>
  <si>
    <t>num1</t>
  </si>
  <si>
    <t>Target Passing Points</t>
  </si>
  <si>
    <t>x</t>
  </si>
  <si>
    <t>(m)</t>
  </si>
  <si>
    <t>y</t>
  </si>
  <si>
    <t>Relationship Table between Steval &amp; TR</t>
  </si>
  <si>
    <t>Copy &amp; Paste to Proce55ing Code</t>
  </si>
  <si>
    <r>
      <t>φ</t>
    </r>
    <r>
      <rPr>
        <vertAlign val="subscript"/>
        <sz val="10"/>
        <rFont val="Arial Narrow"/>
        <family val="2"/>
      </rPr>
      <t>0</t>
    </r>
  </si>
  <si>
    <t>φ</t>
  </si>
  <si>
    <t>FG</t>
  </si>
  <si>
    <r>
      <t>左旋回　</t>
    </r>
    <r>
      <rPr>
        <sz val="10"/>
        <rFont val="Arial Narrow"/>
        <family val="2"/>
      </rPr>
      <t>λ</t>
    </r>
    <r>
      <rPr>
        <vertAlign val="subscript"/>
        <sz val="10"/>
        <rFont val="Arial Narrow"/>
        <family val="2"/>
      </rPr>
      <t>R</t>
    </r>
    <r>
      <rPr>
        <sz val="10"/>
        <rFont val="ＭＳ Ｐゴシック"/>
        <family val="3"/>
      </rPr>
      <t>，右旋回</t>
    </r>
    <r>
      <rPr>
        <sz val="10"/>
        <rFont val="Arial Narrow"/>
        <family val="2"/>
      </rPr>
      <t xml:space="preserve"> λ</t>
    </r>
    <r>
      <rPr>
        <vertAlign val="subscript"/>
        <sz val="10"/>
        <rFont val="Arial Narrow"/>
        <family val="2"/>
      </rPr>
      <t>L</t>
    </r>
  </si>
  <si>
    <t>Right Counter or Left Counter</t>
  </si>
  <si>
    <t>Count</t>
  </si>
  <si>
    <t>count</t>
  </si>
  <si>
    <t>Right Turning or Left Turning</t>
  </si>
  <si>
    <t>steval</t>
  </si>
  <si>
    <t>Forward or Reverse</t>
  </si>
  <si>
    <t>F</t>
  </si>
  <si>
    <t>RC Car Direction</t>
  </si>
  <si>
    <t>φ</t>
  </si>
  <si>
    <t>ia</t>
  </si>
  <si>
    <t>num1</t>
  </si>
  <si>
    <t>velval</t>
  </si>
  <si>
    <t>Front Tire Speed of Rotation</t>
  </si>
  <si>
    <t>Perpendicular Vector against V1</t>
  </si>
  <si>
    <r>
      <t>RC</t>
    </r>
    <r>
      <rPr>
        <b/>
        <sz val="10"/>
        <rFont val="ＭＳ Ｐゴシック"/>
        <family val="3"/>
      </rPr>
      <t>カー位置</t>
    </r>
    <r>
      <rPr>
        <b/>
        <sz val="10"/>
        <rFont val="Arial Narrow"/>
        <family val="2"/>
      </rPr>
      <t xml:space="preserve">(F) </t>
    </r>
    <r>
      <rPr>
        <b/>
        <sz val="10"/>
        <rFont val="ＭＳ Ｐゴシック"/>
        <family val="3"/>
      </rPr>
      <t>移動後　</t>
    </r>
  </si>
  <si>
    <r>
      <t>RC</t>
    </r>
    <r>
      <rPr>
        <b/>
        <sz val="10"/>
        <rFont val="ＭＳ Ｐゴシック"/>
        <family val="3"/>
      </rPr>
      <t xml:space="preserve">カーの向いている方向
</t>
    </r>
    <r>
      <rPr>
        <b/>
        <sz val="10"/>
        <rFont val="Arial Narrow"/>
        <family val="2"/>
      </rPr>
      <t>(X</t>
    </r>
    <r>
      <rPr>
        <b/>
        <sz val="10"/>
        <rFont val="ＭＳ Ｐゴシック"/>
        <family val="3"/>
      </rPr>
      <t>軸に対して</t>
    </r>
    <r>
      <rPr>
        <b/>
        <sz val="10"/>
        <rFont val="Arial Narrow"/>
        <family val="2"/>
      </rPr>
      <t xml:space="preserve">) </t>
    </r>
    <r>
      <rPr>
        <b/>
        <sz val="10"/>
        <rFont val="ＭＳ Ｐゴシック"/>
        <family val="3"/>
      </rPr>
      <t>移動後</t>
    </r>
  </si>
  <si>
    <r>
      <t>RC</t>
    </r>
    <r>
      <rPr>
        <b/>
        <sz val="10"/>
        <rFont val="ＭＳ Ｐゴシック"/>
        <family val="3"/>
      </rPr>
      <t>カー位置</t>
    </r>
    <r>
      <rPr>
        <b/>
        <sz val="10"/>
        <rFont val="Arial Narrow"/>
        <family val="2"/>
      </rPr>
      <t xml:space="preserve"> (G) </t>
    </r>
    <r>
      <rPr>
        <b/>
        <sz val="10"/>
        <rFont val="ＭＳ Ｐゴシック"/>
        <family val="3"/>
      </rPr>
      <t>移動後</t>
    </r>
  </si>
  <si>
    <t>Driving Control</t>
  </si>
  <si>
    <t>Front Tire Diameter</t>
  </si>
  <si>
    <t>Wheel Base</t>
  </si>
  <si>
    <t>Front Tires Center Distance</t>
  </si>
  <si>
    <t>Maximum Steering Angle (Right)</t>
  </si>
  <si>
    <t>Maximum Steering Angle (Left)</t>
  </si>
  <si>
    <t xml:space="preserve">Minimum Turning Radius (Right) </t>
  </si>
  <si>
    <t xml:space="preserve">Minimum Turning Radius (Left) </t>
  </si>
  <si>
    <t>Maximum Moving Angle (Right)</t>
  </si>
  <si>
    <t>Maximum Moving Angle (Left)</t>
  </si>
  <si>
    <t>Driving Unit Time</t>
  </si>
  <si>
    <t>Turning Movement Distance</t>
  </si>
  <si>
    <t>Minimum Rectilinear Movement Distance (Right)</t>
  </si>
  <si>
    <t>Minimum Rectilinear Movement Distance (Left)</t>
  </si>
  <si>
    <t>Initial RC Car Facing Direction
(Degree from X-axis)</t>
  </si>
  <si>
    <t>RC Car G Location</t>
  </si>
  <si>
    <t>RC Car Facing Direction
(Degree from X-axis)</t>
  </si>
  <si>
    <t>FG distance</t>
  </si>
  <si>
    <t>RC Car F Location</t>
  </si>
  <si>
    <t>Moving Distance</t>
  </si>
  <si>
    <t>RC Car shall aim at next Target Point, when the distance to current Target Point becomes less than Minimum Rectilinear Movement Distance x this factor.</t>
  </si>
  <si>
    <t>Distance to Target Point |V2|</t>
  </si>
  <si>
    <t>RC Car Facing Direction Vector</t>
  </si>
  <si>
    <t>Vector to Target Point</t>
  </si>
  <si>
    <t>Angle between V1 and V2</t>
  </si>
  <si>
    <t>Against V1, whether V2 is right side or left side ?</t>
  </si>
  <si>
    <t>Left+ Right-</t>
  </si>
  <si>
    <t>Angle between V1 and V2</t>
  </si>
  <si>
    <t>Angle between V1' and V2</t>
  </si>
  <si>
    <t>Turning Radius (RC Car Center)</t>
  </si>
  <si>
    <t>Angle between V1 and V2</t>
  </si>
  <si>
    <r>
      <t>V1</t>
    </r>
    <r>
      <rPr>
        <i/>
        <sz val="10"/>
        <rFont val="ＭＳ Ｐゴシック"/>
        <family val="3"/>
      </rPr>
      <t>と</t>
    </r>
    <r>
      <rPr>
        <i/>
        <sz val="10"/>
        <rFont val="Arial Narrow"/>
        <family val="2"/>
      </rPr>
      <t>V2</t>
    </r>
    <r>
      <rPr>
        <i/>
        <sz val="10"/>
        <rFont val="ＭＳ Ｐゴシック"/>
        <family val="3"/>
      </rPr>
      <t>がなす角度</t>
    </r>
  </si>
  <si>
    <t>Maximum Moving Angle (Right)</t>
  </si>
  <si>
    <r>
      <t>⊿</t>
    </r>
    <r>
      <rPr>
        <i/>
        <sz val="10"/>
        <rFont val="Arial Narrow"/>
        <family val="2"/>
      </rPr>
      <t>l/TR</t>
    </r>
    <r>
      <rPr>
        <i/>
        <vertAlign val="subscript"/>
        <sz val="10"/>
        <rFont val="Arial Narrow"/>
        <family val="2"/>
      </rPr>
      <t>Rmin</t>
    </r>
  </si>
  <si>
    <t>Maximum Moving Angle (Left)</t>
  </si>
  <si>
    <r>
      <t>⊿</t>
    </r>
    <r>
      <rPr>
        <i/>
        <sz val="10"/>
        <rFont val="Arial Narrow"/>
        <family val="2"/>
      </rPr>
      <t>l/TR</t>
    </r>
    <r>
      <rPr>
        <i/>
        <vertAlign val="subscript"/>
        <sz val="10"/>
        <rFont val="Arial Narrow"/>
        <family val="2"/>
      </rPr>
      <t>Lmin</t>
    </r>
  </si>
  <si>
    <t xml:space="preserve">Minimum Turning Radius (Right) </t>
  </si>
  <si>
    <r>
      <t>TR</t>
    </r>
    <r>
      <rPr>
        <i/>
        <vertAlign val="subscript"/>
        <sz val="10"/>
        <rFont val="Arial Narrow"/>
        <family val="2"/>
      </rPr>
      <t>Rmin</t>
    </r>
  </si>
  <si>
    <t xml:space="preserve">Minimum Turning Radius (Left) </t>
  </si>
  <si>
    <r>
      <t>TR</t>
    </r>
    <r>
      <rPr>
        <i/>
        <vertAlign val="subscript"/>
        <sz val="10"/>
        <rFont val="Arial Narrow"/>
        <family val="2"/>
      </rPr>
      <t>Lmin</t>
    </r>
  </si>
  <si>
    <r>
      <t>|V2|/</t>
    </r>
    <r>
      <rPr>
        <i/>
        <sz val="10"/>
        <rFont val="ＭＳ Ｐゴシック"/>
        <family val="3"/>
      </rPr>
      <t>⊿</t>
    </r>
    <r>
      <rPr>
        <i/>
        <sz val="10"/>
        <rFont val="Arial Narrow"/>
        <family val="2"/>
      </rPr>
      <t>l</t>
    </r>
    <r>
      <rPr>
        <i/>
        <sz val="10"/>
        <rFont val="ＭＳ Ｐゴシック"/>
        <family val="3"/>
      </rPr>
      <t>￣</t>
    </r>
  </si>
  <si>
    <t>factor2</t>
  </si>
  <si>
    <r>
      <t>k --&gt; |V2|/</t>
    </r>
    <r>
      <rPr>
        <i/>
        <sz val="10"/>
        <rFont val="ＭＳ Ｐゴシック"/>
        <family val="3"/>
      </rPr>
      <t>⊿</t>
    </r>
    <r>
      <rPr>
        <i/>
        <sz val="10"/>
        <rFont val="Arial Narrow"/>
        <family val="2"/>
      </rPr>
      <t>l</t>
    </r>
    <r>
      <rPr>
        <i/>
        <sz val="10"/>
        <rFont val="ＭＳ Ｐゴシック"/>
        <family val="3"/>
      </rPr>
      <t>￣</t>
    </r>
    <r>
      <rPr>
        <i/>
        <sz val="10"/>
        <rFont val="Arial Narrow"/>
        <family val="2"/>
      </rPr>
      <t xml:space="preserve"> &gt; 2, k = |V2|/</t>
    </r>
    <r>
      <rPr>
        <i/>
        <sz val="10"/>
        <rFont val="ＭＳ Ｐゴシック"/>
        <family val="3"/>
      </rPr>
      <t>⊿</t>
    </r>
    <r>
      <rPr>
        <i/>
        <sz val="10"/>
        <rFont val="Arial Narrow"/>
        <family val="2"/>
      </rPr>
      <t>l</t>
    </r>
    <r>
      <rPr>
        <i/>
        <sz val="10"/>
        <rFont val="ＭＳ Ｐゴシック"/>
        <family val="3"/>
      </rPr>
      <t>￣</t>
    </r>
  </si>
  <si>
    <r>
      <t>hlookup TR</t>
    </r>
    <r>
      <rPr>
        <i/>
        <vertAlign val="subscript"/>
        <sz val="10"/>
        <rFont val="Arial Narrow"/>
        <family val="2"/>
      </rPr>
      <t>R</t>
    </r>
  </si>
  <si>
    <r>
      <t>hlookup TR</t>
    </r>
    <r>
      <rPr>
        <i/>
        <vertAlign val="subscript"/>
        <sz val="10"/>
        <rFont val="Arial Narrow"/>
        <family val="2"/>
      </rPr>
      <t>L</t>
    </r>
  </si>
  <si>
    <t>Turning Radius (Outer Tire Center)</t>
  </si>
  <si>
    <t>Turning Radius (RC Car Center)</t>
  </si>
  <si>
    <r>
      <t>旋回半径</t>
    </r>
    <r>
      <rPr>
        <i/>
        <sz val="10"/>
        <rFont val="Arial Narrow"/>
        <family val="2"/>
      </rPr>
      <t xml:space="preserve"> (RC</t>
    </r>
    <r>
      <rPr>
        <i/>
        <sz val="10"/>
        <rFont val="ＭＳ Ｐゴシック"/>
        <family val="3"/>
      </rPr>
      <t>カー中心線</t>
    </r>
    <r>
      <rPr>
        <i/>
        <sz val="10"/>
        <rFont val="Arial Narrow"/>
        <family val="2"/>
      </rPr>
      <t>)</t>
    </r>
  </si>
  <si>
    <r>
      <t>hlookup R</t>
    </r>
    <r>
      <rPr>
        <i/>
        <vertAlign val="subscript"/>
        <sz val="10"/>
        <rFont val="Arial Narrow"/>
        <family val="2"/>
      </rPr>
      <t>R</t>
    </r>
  </si>
  <si>
    <r>
      <t>hlookup R</t>
    </r>
    <r>
      <rPr>
        <i/>
        <vertAlign val="subscript"/>
        <sz val="10"/>
        <rFont val="Arial Narrow"/>
        <family val="2"/>
      </rPr>
      <t>L</t>
    </r>
  </si>
  <si>
    <t>Center Point of Rotation</t>
  </si>
  <si>
    <t>RC Car F Location</t>
  </si>
  <si>
    <r>
      <t>RC</t>
    </r>
    <r>
      <rPr>
        <i/>
        <sz val="10"/>
        <rFont val="ＭＳ Ｐゴシック"/>
        <family val="3"/>
      </rPr>
      <t>カー位置</t>
    </r>
    <r>
      <rPr>
        <i/>
        <sz val="10"/>
        <rFont val="Arial Narrow"/>
        <family val="2"/>
      </rPr>
      <t xml:space="preserve"> (F)</t>
    </r>
  </si>
  <si>
    <t>Turning Radius (RC Car Center)</t>
  </si>
  <si>
    <t>RC Car Facing Direction
(Degree from X-axis)</t>
  </si>
  <si>
    <r>
      <t>RC</t>
    </r>
    <r>
      <rPr>
        <i/>
        <sz val="10"/>
        <rFont val="ＭＳ Ｐゴシック"/>
        <family val="3"/>
      </rPr>
      <t xml:space="preserve">カーの向いている方向
</t>
    </r>
    <r>
      <rPr>
        <i/>
        <sz val="10"/>
        <rFont val="Arial Narrow"/>
        <family val="2"/>
      </rPr>
      <t>(X</t>
    </r>
    <r>
      <rPr>
        <i/>
        <sz val="10"/>
        <rFont val="ＭＳ Ｐゴシック"/>
        <family val="3"/>
      </rPr>
      <t>軸に対して</t>
    </r>
    <r>
      <rPr>
        <i/>
        <sz val="10"/>
        <rFont val="Arial Narrow"/>
        <family val="2"/>
      </rPr>
      <t>)</t>
    </r>
  </si>
  <si>
    <t>Steering Angle</t>
  </si>
  <si>
    <t>Steering Angle</t>
  </si>
  <si>
    <t>L+1 R-1</t>
  </si>
  <si>
    <t>L+1 / R-1</t>
  </si>
  <si>
    <t>Turning Radius (RC Car Center)</t>
  </si>
  <si>
    <r>
      <t>hlookup γ</t>
    </r>
    <r>
      <rPr>
        <i/>
        <vertAlign val="subscript"/>
        <sz val="10"/>
        <rFont val="Arial Narrow"/>
        <family val="2"/>
      </rPr>
      <t>L</t>
    </r>
  </si>
  <si>
    <r>
      <t>hlookup γ</t>
    </r>
    <r>
      <rPr>
        <i/>
        <vertAlign val="subscript"/>
        <sz val="10"/>
        <rFont val="Arial Narrow"/>
        <family val="2"/>
      </rPr>
      <t>R</t>
    </r>
  </si>
  <si>
    <r>
      <t>hlookup steval</t>
    </r>
    <r>
      <rPr>
        <i/>
        <vertAlign val="subscript"/>
        <sz val="10"/>
        <rFont val="Arial Narrow"/>
        <family val="2"/>
      </rPr>
      <t>R</t>
    </r>
  </si>
  <si>
    <r>
      <t>hlookup steval</t>
    </r>
    <r>
      <rPr>
        <i/>
        <vertAlign val="subscript"/>
        <sz val="10"/>
        <rFont val="Arial Narrow"/>
        <family val="2"/>
      </rPr>
      <t>L</t>
    </r>
  </si>
  <si>
    <t>Moving Angle</t>
  </si>
  <si>
    <t>Turning Radius (Outer Tire Center)</t>
  </si>
  <si>
    <r>
      <t>旋回半径</t>
    </r>
    <r>
      <rPr>
        <i/>
        <sz val="10"/>
        <rFont val="Arial Narrow"/>
        <family val="2"/>
      </rPr>
      <t xml:space="preserve"> (</t>
    </r>
    <r>
      <rPr>
        <i/>
        <sz val="10"/>
        <rFont val="ＭＳ Ｐゴシック"/>
        <family val="3"/>
      </rPr>
      <t>タイヤ中心線</t>
    </r>
    <r>
      <rPr>
        <i/>
        <sz val="10"/>
        <rFont val="Arial Narrow"/>
        <family val="2"/>
      </rPr>
      <t>)</t>
    </r>
  </si>
  <si>
    <t>RC Car F Location after moving</t>
  </si>
  <si>
    <t>RC Car F Location 
Turning Movement</t>
  </si>
  <si>
    <r>
      <t>RC</t>
    </r>
    <r>
      <rPr>
        <b/>
        <i/>
        <sz val="10"/>
        <rFont val="ＭＳ Ｐゴシック"/>
        <family val="3"/>
      </rPr>
      <t>カー位置</t>
    </r>
    <r>
      <rPr>
        <b/>
        <i/>
        <sz val="10"/>
        <rFont val="Arial Narrow"/>
        <family val="2"/>
      </rPr>
      <t xml:space="preserve">(F) </t>
    </r>
    <r>
      <rPr>
        <b/>
        <i/>
        <sz val="10"/>
        <rFont val="ＭＳ Ｐゴシック"/>
        <family val="3"/>
      </rPr>
      <t>回転移動</t>
    </r>
  </si>
  <si>
    <t>RC Car F Location before moving</t>
  </si>
  <si>
    <r>
      <t>RC</t>
    </r>
    <r>
      <rPr>
        <i/>
        <sz val="10"/>
        <rFont val="ＭＳ Ｐゴシック"/>
        <family val="3"/>
      </rPr>
      <t>カー位置</t>
    </r>
    <r>
      <rPr>
        <i/>
        <sz val="10"/>
        <rFont val="Arial Narrow"/>
        <family val="2"/>
      </rPr>
      <t xml:space="preserve"> (F) </t>
    </r>
    <r>
      <rPr>
        <i/>
        <sz val="10"/>
        <rFont val="ＭＳ Ｐゴシック"/>
        <family val="3"/>
      </rPr>
      <t>移動前</t>
    </r>
  </si>
  <si>
    <t>Center Point of Rotation</t>
  </si>
  <si>
    <t>RC Car F Location 
Rectilinear Movement</t>
  </si>
  <si>
    <r>
      <t>RC</t>
    </r>
    <r>
      <rPr>
        <b/>
        <i/>
        <sz val="10"/>
        <rFont val="ＭＳ Ｐゴシック"/>
        <family val="3"/>
      </rPr>
      <t>カー位置</t>
    </r>
    <r>
      <rPr>
        <b/>
        <i/>
        <sz val="10"/>
        <rFont val="Arial Narrow"/>
        <family val="2"/>
      </rPr>
      <t xml:space="preserve">(F) </t>
    </r>
    <r>
      <rPr>
        <b/>
        <i/>
        <sz val="10"/>
        <rFont val="ＭＳ Ｐゴシック"/>
        <family val="3"/>
      </rPr>
      <t>直線移動</t>
    </r>
  </si>
  <si>
    <r>
      <t>RC</t>
    </r>
    <r>
      <rPr>
        <i/>
        <sz val="10"/>
        <rFont val="ＭＳ Ｐゴシック"/>
        <family val="3"/>
      </rPr>
      <t xml:space="preserve">カーの向いている方向
</t>
    </r>
    <r>
      <rPr>
        <i/>
        <sz val="10"/>
        <rFont val="Arial Narrow"/>
        <family val="2"/>
      </rPr>
      <t>(X</t>
    </r>
    <r>
      <rPr>
        <i/>
        <sz val="10"/>
        <rFont val="ＭＳ Ｐゴシック"/>
        <family val="3"/>
      </rPr>
      <t>軸に対して</t>
    </r>
    <r>
      <rPr>
        <i/>
        <sz val="10"/>
        <rFont val="Arial Narrow"/>
        <family val="2"/>
      </rPr>
      <t xml:space="preserve">) </t>
    </r>
    <r>
      <rPr>
        <i/>
        <sz val="10"/>
        <rFont val="ＭＳ Ｐゴシック"/>
        <family val="3"/>
      </rPr>
      <t>移動前　</t>
    </r>
  </si>
  <si>
    <t>Moving Distance</t>
  </si>
  <si>
    <r>
      <t>RC Car Facing Direction
(Degree from X-axis) after moving</t>
    </r>
    <r>
      <rPr>
        <b/>
        <sz val="10"/>
        <rFont val="ＭＳ Ｐゴシック"/>
        <family val="3"/>
      </rPr>
      <t>　</t>
    </r>
  </si>
  <si>
    <r>
      <t>RC Car Facing Direction
(Degree from X-axis) before moving</t>
    </r>
    <r>
      <rPr>
        <i/>
        <sz val="10"/>
        <rFont val="ＭＳ Ｐゴシック"/>
        <family val="3"/>
      </rPr>
      <t>　</t>
    </r>
  </si>
  <si>
    <r>
      <t>RC</t>
    </r>
    <r>
      <rPr>
        <i/>
        <sz val="10"/>
        <rFont val="ＭＳ Ｐゴシック"/>
        <family val="3"/>
      </rPr>
      <t xml:space="preserve">カーの向いている方向
</t>
    </r>
    <r>
      <rPr>
        <i/>
        <sz val="10"/>
        <rFont val="Arial Narrow"/>
        <family val="2"/>
      </rPr>
      <t>(X</t>
    </r>
    <r>
      <rPr>
        <i/>
        <sz val="10"/>
        <rFont val="ＭＳ Ｐゴシック"/>
        <family val="3"/>
      </rPr>
      <t>軸に対して</t>
    </r>
    <r>
      <rPr>
        <i/>
        <sz val="10"/>
        <rFont val="Arial Narrow"/>
        <family val="2"/>
      </rPr>
      <t xml:space="preserve">) </t>
    </r>
    <r>
      <rPr>
        <i/>
        <sz val="10"/>
        <rFont val="ＭＳ Ｐゴシック"/>
        <family val="3"/>
      </rPr>
      <t>移動前</t>
    </r>
  </si>
  <si>
    <t>Moving Angle</t>
  </si>
  <si>
    <t>RC Car G Location after moving</t>
  </si>
  <si>
    <t>RC Car F Location after moving</t>
  </si>
  <si>
    <r>
      <t>RC</t>
    </r>
    <r>
      <rPr>
        <i/>
        <sz val="10"/>
        <rFont val="ＭＳ Ｐゴシック"/>
        <family val="3"/>
      </rPr>
      <t>カー位置</t>
    </r>
    <r>
      <rPr>
        <i/>
        <sz val="10"/>
        <rFont val="Arial Narrow"/>
        <family val="2"/>
      </rPr>
      <t xml:space="preserve"> (F) </t>
    </r>
    <r>
      <rPr>
        <i/>
        <sz val="10"/>
        <rFont val="ＭＳ Ｐゴシック"/>
        <family val="3"/>
      </rPr>
      <t>移動後</t>
    </r>
  </si>
  <si>
    <t>FG distance</t>
  </si>
  <si>
    <t>RC Car Facing Direction
(Degree from X-axis) after moving</t>
  </si>
  <si>
    <r>
      <t>RC</t>
    </r>
    <r>
      <rPr>
        <i/>
        <sz val="10"/>
        <rFont val="ＭＳ Ｐゴシック"/>
        <family val="3"/>
      </rPr>
      <t xml:space="preserve">カーの向いている方向
</t>
    </r>
    <r>
      <rPr>
        <i/>
        <sz val="10"/>
        <rFont val="Arial Narrow"/>
        <family val="2"/>
      </rPr>
      <t>(X</t>
    </r>
    <r>
      <rPr>
        <i/>
        <sz val="10"/>
        <rFont val="ＭＳ Ｐゴシック"/>
        <family val="3"/>
      </rPr>
      <t>軸に対して</t>
    </r>
    <r>
      <rPr>
        <i/>
        <sz val="10"/>
        <rFont val="Arial Narrow"/>
        <family val="2"/>
      </rPr>
      <t xml:space="preserve">) </t>
    </r>
    <r>
      <rPr>
        <i/>
        <sz val="10"/>
        <rFont val="ＭＳ Ｐゴシック"/>
        <family val="3"/>
      </rPr>
      <t>移動後</t>
    </r>
  </si>
  <si>
    <r>
      <t>Left Turning--&gt;λ</t>
    </r>
    <r>
      <rPr>
        <vertAlign val="subscript"/>
        <sz val="10"/>
        <rFont val="Arial Narrow"/>
        <family val="2"/>
      </rPr>
      <t>R</t>
    </r>
    <r>
      <rPr>
        <sz val="10"/>
        <rFont val="ＭＳ Ｐゴシック"/>
        <family val="3"/>
      </rPr>
      <t xml:space="preserve">
</t>
    </r>
    <r>
      <rPr>
        <sz val="10"/>
        <rFont val="Arial Narrow"/>
        <family val="2"/>
      </rPr>
      <t>Right Turing--&gt;λ</t>
    </r>
    <r>
      <rPr>
        <vertAlign val="subscript"/>
        <sz val="10"/>
        <rFont val="Arial Narrow"/>
        <family val="2"/>
      </rPr>
      <t>L</t>
    </r>
  </si>
  <si>
    <t>Moving Distance</t>
  </si>
  <si>
    <t>Steering Angle</t>
  </si>
  <si>
    <t>Right Counter or Left Counter</t>
  </si>
  <si>
    <t>Count</t>
  </si>
  <si>
    <t>Right Turning or Left Turning</t>
  </si>
  <si>
    <t>steval</t>
  </si>
  <si>
    <t>Forward or Reverse</t>
  </si>
  <si>
    <t>RC Car Direction</t>
  </si>
  <si>
    <t>Target Point</t>
  </si>
  <si>
    <t>angle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</si>
</sst>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00_ ;[Red]\-#,##0.000\ "/>
    <numFmt numFmtId="183" formatCode="#,##0.0_ ;[Red]\-#,##0.0\ "/>
    <numFmt numFmtId="184" formatCode="#,##0.0000;[Red]\-#,##0.0000"/>
    <numFmt numFmtId="185" formatCode="0.0%"/>
    <numFmt numFmtId="186" formatCode="0.000_ "/>
    <numFmt numFmtId="187" formatCode="#,##0.0000000000000;[Red]\-#,##0.0000000000000"/>
    <numFmt numFmtId="188" formatCode="#,##0.00000000000000000000000000000000000000000000000000000000000000000000000000000000000000000000000000000000000000000000000;[Red]\-#,##0.0000000000000000000000000000000000000000000000000000000000000000000000000000000000000000000000000000000000000000000"/>
    <numFmt numFmtId="189" formatCode="#,##0.00000;[Red]\-#,##0.00000"/>
    <numFmt numFmtId="190" formatCode="#,##0.000000;[Red]\-#,##0.000000"/>
    <numFmt numFmtId="191" formatCode="#,##0.000000_ ;[Red]\-#,##0.000000\ "/>
    <numFmt numFmtId="192" formatCode="#,##0.0000000;[Red]\-#,##0.0000000"/>
    <numFmt numFmtId="193" formatCode="#,##0.00000000;[Red]\-#,##0.00000000"/>
    <numFmt numFmtId="194" formatCode="#,##0.000000000;[Red]\-#,##0.000000000"/>
    <numFmt numFmtId="195" formatCode="#,##0.0000000000;[Red]\-#,##0.0000000000"/>
    <numFmt numFmtId="196" formatCode="#,##0.00000000000;[Red]\-#,##0.00000000000"/>
    <numFmt numFmtId="197" formatCode="#,##0.000000000000;[Red]\-#,##0.000000000000"/>
    <numFmt numFmtId="198" formatCode="#,##0.00000000000000;[Red]\-#,##0.00000000000000"/>
    <numFmt numFmtId="199" formatCode="#,##0.000000000000000;[Red]\-#,##0.000000000000000"/>
    <numFmt numFmtId="200" formatCode="#,##0.000000000000_ ;[Red]\-#,##0.000000000000\ "/>
  </numFmts>
  <fonts count="24">
    <font>
      <sz val="11"/>
      <name val="ＭＳ Ｐゴシック"/>
      <family val="3"/>
    </font>
    <font>
      <sz val="6"/>
      <name val="ＭＳ Ｐゴシック"/>
      <family val="3"/>
    </font>
    <font>
      <u val="single"/>
      <sz val="11"/>
      <color indexed="12"/>
      <name val="ＭＳ Ｐゴシック"/>
      <family val="3"/>
    </font>
    <font>
      <b/>
      <sz val="10"/>
      <name val="ＭＳ Ｐゴシック"/>
      <family val="3"/>
    </font>
    <font>
      <sz val="10"/>
      <name val="ＭＳ Ｐゴシック"/>
      <family val="3"/>
    </font>
    <font>
      <sz val="10"/>
      <name val="Arial Narrow"/>
      <family val="2"/>
    </font>
    <font>
      <b/>
      <sz val="10"/>
      <color indexed="12"/>
      <name val="Arial Narrow"/>
      <family val="2"/>
    </font>
    <font>
      <sz val="9.25"/>
      <name val="ＭＳ Ｐゴシック"/>
      <family val="3"/>
    </font>
    <font>
      <sz val="10"/>
      <color indexed="12"/>
      <name val="Arial Narrow"/>
      <family val="2"/>
    </font>
    <font>
      <vertAlign val="subscript"/>
      <sz val="10"/>
      <name val="Arial Narrow"/>
      <family val="2"/>
    </font>
    <font>
      <b/>
      <sz val="10"/>
      <name val="Arial Narrow"/>
      <family val="2"/>
    </font>
    <font>
      <b/>
      <vertAlign val="subscript"/>
      <sz val="10"/>
      <name val="Arial Narrow"/>
      <family val="2"/>
    </font>
    <font>
      <u val="single"/>
      <sz val="11"/>
      <color indexed="36"/>
      <name val="ＭＳ Ｐゴシック"/>
      <family val="3"/>
    </font>
    <font>
      <sz val="10"/>
      <name val="Verdana"/>
      <family val="2"/>
    </font>
    <font>
      <b/>
      <sz val="10"/>
      <name val="Verdana"/>
      <family val="2"/>
    </font>
    <font>
      <b/>
      <sz val="10"/>
      <color indexed="12"/>
      <name val="Verdana"/>
      <family val="2"/>
    </font>
    <font>
      <i/>
      <sz val="10"/>
      <name val="Arial Narrow"/>
      <family val="2"/>
    </font>
    <font>
      <b/>
      <i/>
      <sz val="10"/>
      <name val="Arial Narrow"/>
      <family val="2"/>
    </font>
    <font>
      <i/>
      <sz val="10"/>
      <color indexed="10"/>
      <name val="Arial Narrow"/>
      <family val="2"/>
    </font>
    <font>
      <i/>
      <sz val="10"/>
      <name val="ＭＳ Ｐゴシック"/>
      <family val="3"/>
    </font>
    <font>
      <i/>
      <vertAlign val="subscript"/>
      <sz val="10"/>
      <name val="Arial Narrow"/>
      <family val="2"/>
    </font>
    <font>
      <b/>
      <i/>
      <sz val="10"/>
      <name val="ＭＳ Ｐゴシック"/>
      <family val="3"/>
    </font>
    <font>
      <b/>
      <i/>
      <sz val="10"/>
      <color indexed="12"/>
      <name val="Arial Narrow"/>
      <family val="2"/>
    </font>
    <font>
      <i/>
      <sz val="10"/>
      <color indexed="12"/>
      <name val="Arial Narrow"/>
      <family val="2"/>
    </font>
  </fonts>
  <fills count="6">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2" fillId="0" borderId="0" applyNumberFormat="0" applyFill="0" applyBorder="0" applyAlignment="0" applyProtection="0"/>
  </cellStyleXfs>
  <cellXfs count="163">
    <xf numFmtId="0" fontId="0" fillId="0" borderId="0" xfId="0" applyAlignment="1">
      <alignment vertical="center"/>
    </xf>
    <xf numFmtId="38" fontId="4" fillId="0" borderId="0" xfId="17" applyFont="1" applyAlignment="1">
      <alignment vertical="center" shrinkToFit="1"/>
    </xf>
    <xf numFmtId="181" fontId="5" fillId="0" borderId="0" xfId="17" applyNumberFormat="1" applyFont="1" applyAlignment="1">
      <alignment vertical="center"/>
    </xf>
    <xf numFmtId="181" fontId="5" fillId="0" borderId="0" xfId="17" applyNumberFormat="1" applyFont="1" applyAlignment="1">
      <alignment horizontal="center" vertical="center"/>
    </xf>
    <xf numFmtId="181" fontId="5" fillId="0" borderId="0" xfId="17" applyNumberFormat="1" applyFont="1" applyAlignment="1">
      <alignment vertical="center" shrinkToFit="1"/>
    </xf>
    <xf numFmtId="181" fontId="5" fillId="0" borderId="0" xfId="17" applyNumberFormat="1" applyFont="1" applyAlignment="1">
      <alignment horizontal="center" vertical="center" shrinkToFit="1"/>
    </xf>
    <xf numFmtId="38" fontId="5" fillId="0" borderId="0" xfId="17" applyFont="1" applyAlignment="1">
      <alignment horizontal="center" vertical="center"/>
    </xf>
    <xf numFmtId="38" fontId="5" fillId="0" borderId="0" xfId="17" applyFont="1" applyAlignment="1">
      <alignment horizontal="center" vertical="center" shrinkToFit="1"/>
    </xf>
    <xf numFmtId="180" fontId="5" fillId="0" borderId="0" xfId="17" applyNumberFormat="1" applyFont="1" applyAlignment="1">
      <alignment horizontal="center" vertical="center"/>
    </xf>
    <xf numFmtId="180" fontId="5" fillId="0" borderId="0" xfId="17" applyNumberFormat="1" applyFont="1" applyAlignment="1">
      <alignment vertical="center" shrinkToFit="1"/>
    </xf>
    <xf numFmtId="180" fontId="5" fillId="0" borderId="0" xfId="17" applyNumberFormat="1" applyFont="1" applyAlignment="1">
      <alignment vertical="center"/>
    </xf>
    <xf numFmtId="38" fontId="5" fillId="0" borderId="0" xfId="17" applyFont="1" applyAlignment="1">
      <alignment vertical="center" shrinkToFit="1"/>
    </xf>
    <xf numFmtId="181" fontId="4" fillId="0" borderId="0" xfId="17" applyNumberFormat="1" applyFont="1" applyAlignment="1">
      <alignment vertical="center" shrinkToFit="1"/>
    </xf>
    <xf numFmtId="180" fontId="4" fillId="0" borderId="0" xfId="17" applyNumberFormat="1" applyFont="1" applyAlignment="1">
      <alignment vertical="center" shrinkToFit="1"/>
    </xf>
    <xf numFmtId="181" fontId="5" fillId="0" borderId="0" xfId="17" applyNumberFormat="1" applyFont="1" applyAlignment="1">
      <alignment vertical="center" wrapText="1" shrinkToFit="1"/>
    </xf>
    <xf numFmtId="181" fontId="8" fillId="0" borderId="0" xfId="17" applyNumberFormat="1" applyFont="1" applyAlignment="1">
      <alignment vertical="center" shrinkToFit="1"/>
    </xf>
    <xf numFmtId="181" fontId="4" fillId="0" borderId="0" xfId="17" applyNumberFormat="1" applyFont="1" applyAlignment="1">
      <alignment horizontal="center" vertical="center"/>
    </xf>
    <xf numFmtId="181" fontId="4" fillId="0" borderId="0" xfId="17" applyNumberFormat="1" applyFont="1" applyAlignment="1">
      <alignment horizontal="left" vertical="center" indent="1" shrinkToFit="1"/>
    </xf>
    <xf numFmtId="181" fontId="5" fillId="0" borderId="0" xfId="17" applyNumberFormat="1" applyFont="1" applyAlignment="1">
      <alignment horizontal="left" vertical="center" indent="1" shrinkToFit="1"/>
    </xf>
    <xf numFmtId="0" fontId="5" fillId="0" borderId="0" xfId="0" applyFont="1" applyAlignment="1">
      <alignment vertical="center"/>
    </xf>
    <xf numFmtId="38" fontId="5" fillId="0" borderId="1" xfId="17" applyFont="1" applyBorder="1" applyAlignment="1">
      <alignment horizontal="center" vertical="center" shrinkToFit="1"/>
    </xf>
    <xf numFmtId="181" fontId="5" fillId="0" borderId="1" xfId="17" applyNumberFormat="1" applyFont="1" applyBorder="1" applyAlignment="1">
      <alignment horizontal="center" vertical="center" shrinkToFit="1"/>
    </xf>
    <xf numFmtId="181" fontId="5" fillId="0" borderId="2" xfId="17" applyNumberFormat="1" applyFont="1" applyBorder="1" applyAlignment="1">
      <alignment horizontal="center" vertical="center"/>
    </xf>
    <xf numFmtId="181" fontId="5" fillId="0" borderId="3" xfId="17" applyNumberFormat="1" applyFont="1" applyBorder="1" applyAlignment="1">
      <alignment horizontal="center" vertical="center"/>
    </xf>
    <xf numFmtId="181" fontId="5" fillId="0" borderId="4" xfId="17" applyNumberFormat="1" applyFont="1" applyBorder="1" applyAlignment="1">
      <alignment horizontal="center" vertical="center"/>
    </xf>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180" fontId="6" fillId="0" borderId="0" xfId="17" applyNumberFormat="1" applyFont="1" applyAlignment="1">
      <alignment horizontal="center" vertical="center"/>
    </xf>
    <xf numFmtId="0" fontId="10" fillId="0" borderId="0" xfId="0" applyFont="1" applyAlignment="1">
      <alignment horizontal="center" vertical="center"/>
    </xf>
    <xf numFmtId="0" fontId="5" fillId="0" borderId="0" xfId="0" applyFont="1" applyAlignment="1">
      <alignment vertical="center"/>
    </xf>
    <xf numFmtId="181" fontId="6" fillId="0" borderId="0" xfId="17" applyNumberFormat="1" applyFont="1" applyAlignment="1">
      <alignment horizontal="center" vertical="center"/>
    </xf>
    <xf numFmtId="181" fontId="8" fillId="0" borderId="1" xfId="17" applyNumberFormat="1" applyFont="1" applyBorder="1" applyAlignment="1">
      <alignment vertical="center" shrinkToFit="1"/>
    </xf>
    <xf numFmtId="181" fontId="8" fillId="0" borderId="5" xfId="17" applyNumberFormat="1" applyFont="1" applyBorder="1" applyAlignment="1">
      <alignment vertical="center" shrinkToFit="1"/>
    </xf>
    <xf numFmtId="181" fontId="10" fillId="0" borderId="0" xfId="17" applyNumberFormat="1" applyFont="1" applyAlignment="1">
      <alignment vertical="center"/>
    </xf>
    <xf numFmtId="181" fontId="5" fillId="0" borderId="0" xfId="0" applyNumberFormat="1" applyFont="1" applyAlignment="1">
      <alignment horizontal="center" vertical="center"/>
    </xf>
    <xf numFmtId="38" fontId="5" fillId="0" borderId="0" xfId="0" applyNumberFormat="1" applyFont="1" applyAlignment="1">
      <alignment horizontal="center" vertical="center"/>
    </xf>
    <xf numFmtId="181" fontId="5" fillId="0" borderId="0" xfId="17" applyNumberFormat="1" applyFont="1" applyFill="1" applyAlignment="1">
      <alignment vertical="center" shrinkToFit="1"/>
    </xf>
    <xf numFmtId="38" fontId="5" fillId="0" borderId="0" xfId="17" applyFont="1" applyAlignment="1">
      <alignment vertical="center"/>
    </xf>
    <xf numFmtId="181" fontId="10" fillId="0" borderId="0" xfId="17" applyNumberFormat="1" applyFont="1" applyAlignment="1">
      <alignment vertical="center" shrinkToFit="1"/>
    </xf>
    <xf numFmtId="181" fontId="3" fillId="0" borderId="0" xfId="17" applyNumberFormat="1" applyFont="1" applyAlignment="1">
      <alignment vertical="center" shrinkToFit="1"/>
    </xf>
    <xf numFmtId="180" fontId="4" fillId="0" borderId="0" xfId="17" applyNumberFormat="1" applyFont="1" applyAlignment="1">
      <alignment vertical="center"/>
    </xf>
    <xf numFmtId="181" fontId="4" fillId="2" borderId="0" xfId="17" applyNumberFormat="1" applyFont="1" applyFill="1" applyAlignment="1">
      <alignment vertical="center" shrinkToFit="1"/>
    </xf>
    <xf numFmtId="181" fontId="5" fillId="2" borderId="0" xfId="17" applyNumberFormat="1" applyFont="1" applyFill="1" applyAlignment="1">
      <alignment horizontal="center" vertical="center"/>
    </xf>
    <xf numFmtId="181" fontId="5" fillId="2" borderId="0" xfId="17" applyNumberFormat="1" applyFont="1" applyFill="1" applyAlignment="1">
      <alignment vertical="center" shrinkToFit="1"/>
    </xf>
    <xf numFmtId="181" fontId="5" fillId="2" borderId="0" xfId="17" applyNumberFormat="1" applyFont="1" applyFill="1" applyAlignment="1">
      <alignment vertical="center"/>
    </xf>
    <xf numFmtId="180" fontId="4" fillId="2" borderId="0" xfId="17" applyNumberFormat="1" applyFont="1" applyFill="1" applyAlignment="1">
      <alignment vertical="center" shrinkToFit="1"/>
    </xf>
    <xf numFmtId="180" fontId="5" fillId="2" borderId="0" xfId="17" applyNumberFormat="1" applyFont="1" applyFill="1" applyAlignment="1">
      <alignment horizontal="center" vertical="center"/>
    </xf>
    <xf numFmtId="181" fontId="5" fillId="2" borderId="0" xfId="17" applyNumberFormat="1" applyFont="1" applyFill="1" applyAlignment="1">
      <alignment horizontal="center" vertical="center" shrinkToFit="1"/>
    </xf>
    <xf numFmtId="38" fontId="5" fillId="2" borderId="0" xfId="17" applyFont="1" applyFill="1" applyAlignment="1">
      <alignment horizontal="center" vertical="center" shrinkToFit="1"/>
    </xf>
    <xf numFmtId="181" fontId="5" fillId="2" borderId="0" xfId="17" applyNumberFormat="1" applyFont="1" applyFill="1" applyAlignment="1">
      <alignment vertical="center" wrapText="1" shrinkToFit="1"/>
    </xf>
    <xf numFmtId="180" fontId="3" fillId="0" borderId="0" xfId="17" applyNumberFormat="1" applyFont="1" applyAlignment="1">
      <alignment vertical="center" shrinkToFit="1"/>
    </xf>
    <xf numFmtId="181" fontId="10" fillId="0" borderId="0" xfId="17" applyNumberFormat="1" applyFont="1" applyAlignment="1">
      <alignment vertical="center" wrapText="1" shrinkToFit="1"/>
    </xf>
    <xf numFmtId="0" fontId="5" fillId="0" borderId="1" xfId="0" applyFont="1" applyBorder="1" applyAlignment="1">
      <alignment vertical="center"/>
    </xf>
    <xf numFmtId="0" fontId="5" fillId="0" borderId="1" xfId="0" applyFont="1" applyBorder="1" applyAlignment="1">
      <alignment horizontal="center" vertical="center"/>
    </xf>
    <xf numFmtId="38" fontId="5" fillId="0" borderId="0" xfId="17" applyFont="1" applyAlignment="1">
      <alignment vertical="center"/>
    </xf>
    <xf numFmtId="0" fontId="5" fillId="0" borderId="1" xfId="0" applyFont="1" applyBorder="1" applyAlignment="1">
      <alignment horizontal="left" vertical="center" wrapText="1"/>
    </xf>
    <xf numFmtId="180" fontId="5" fillId="0" borderId="0" xfId="17" applyNumberFormat="1" applyFont="1" applyAlignment="1">
      <alignment horizontal="center" vertical="center" shrinkToFit="1"/>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right" vertical="center"/>
    </xf>
    <xf numFmtId="180" fontId="5" fillId="0" borderId="1" xfId="17" applyNumberFormat="1" applyFont="1" applyBorder="1" applyAlignment="1">
      <alignment horizontal="left" vertical="center" wrapText="1"/>
    </xf>
    <xf numFmtId="180" fontId="5" fillId="0" borderId="1" xfId="17" applyNumberFormat="1" applyFont="1" applyBorder="1" applyAlignment="1">
      <alignment horizontal="center" vertical="center"/>
    </xf>
    <xf numFmtId="180" fontId="5" fillId="0" borderId="1" xfId="17" applyNumberFormat="1" applyFont="1" applyBorder="1" applyAlignment="1">
      <alignment vertical="center" wrapText="1"/>
    </xf>
    <xf numFmtId="38" fontId="5" fillId="0" borderId="1" xfId="17" applyFont="1" applyBorder="1" applyAlignment="1">
      <alignment horizontal="center" vertical="center"/>
    </xf>
    <xf numFmtId="38" fontId="8" fillId="0" borderId="0" xfId="17" applyFont="1" applyAlignment="1">
      <alignment horizontal="center" vertical="center" shrinkToFit="1"/>
    </xf>
    <xf numFmtId="181" fontId="10" fillId="2" borderId="0" xfId="17" applyNumberFormat="1" applyFont="1" applyFill="1" applyAlignment="1">
      <alignment vertical="center" shrinkToFit="1"/>
    </xf>
    <xf numFmtId="181" fontId="10" fillId="2" borderId="0" xfId="17" applyNumberFormat="1" applyFont="1" applyFill="1" applyAlignment="1">
      <alignment vertical="center" wrapText="1" shrinkToFit="1"/>
    </xf>
    <xf numFmtId="180" fontId="8" fillId="2" borderId="0" xfId="17" applyNumberFormat="1" applyFont="1" applyFill="1" applyAlignment="1">
      <alignment vertical="center" shrinkToFit="1"/>
    </xf>
    <xf numFmtId="180" fontId="5" fillId="2" borderId="0" xfId="17" applyNumberFormat="1" applyFont="1" applyFill="1" applyAlignment="1">
      <alignment vertical="center" shrinkToFit="1"/>
    </xf>
    <xf numFmtId="38" fontId="3" fillId="0" borderId="0" xfId="17" applyFont="1" applyAlignment="1">
      <alignment vertical="center" shrinkToFit="1"/>
    </xf>
    <xf numFmtId="38" fontId="5" fillId="0" borderId="1" xfId="0" applyNumberFormat="1" applyFont="1" applyBorder="1" applyAlignment="1">
      <alignment horizontal="center" vertical="center"/>
    </xf>
    <xf numFmtId="180" fontId="5" fillId="0" borderId="1" xfId="0" applyNumberFormat="1" applyFont="1" applyBorder="1" applyAlignment="1">
      <alignment horizontal="center" vertical="center"/>
    </xf>
    <xf numFmtId="181" fontId="10" fillId="0" borderId="0" xfId="17" applyNumberFormat="1" applyFont="1" applyAlignment="1">
      <alignment horizontal="center" vertical="center"/>
    </xf>
    <xf numFmtId="180" fontId="10" fillId="0" borderId="0" xfId="17" applyNumberFormat="1" applyFont="1" applyAlignment="1">
      <alignment horizontal="center" vertical="center"/>
    </xf>
    <xf numFmtId="190" fontId="5" fillId="0" borderId="0" xfId="17" applyNumberFormat="1" applyFont="1" applyAlignment="1">
      <alignment vertical="center" shrinkToFit="1"/>
    </xf>
    <xf numFmtId="180" fontId="10" fillId="0" borderId="0" xfId="17" applyNumberFormat="1" applyFont="1" applyAlignment="1">
      <alignment vertical="center" shrinkToFit="1"/>
    </xf>
    <xf numFmtId="38" fontId="5" fillId="0" borderId="0" xfId="17" applyFont="1" applyFill="1" applyAlignment="1">
      <alignment vertical="center" shrinkToFit="1"/>
    </xf>
    <xf numFmtId="38" fontId="5" fillId="0" borderId="0" xfId="17" applyFont="1" applyFill="1" applyAlignment="1">
      <alignment vertical="center"/>
    </xf>
    <xf numFmtId="181" fontId="5" fillId="3" borderId="0" xfId="17" applyNumberFormat="1" applyFont="1" applyFill="1" applyAlignment="1">
      <alignment vertical="center" shrinkToFit="1"/>
    </xf>
    <xf numFmtId="0" fontId="5" fillId="2" borderId="0" xfId="0" applyFont="1" applyFill="1" applyAlignment="1">
      <alignment vertical="center"/>
    </xf>
    <xf numFmtId="181" fontId="5" fillId="2" borderId="0" xfId="0" applyNumberFormat="1" applyFont="1" applyFill="1" applyAlignment="1">
      <alignment horizontal="center" vertical="center"/>
    </xf>
    <xf numFmtId="0" fontId="5" fillId="2" borderId="0" xfId="0" applyFont="1" applyFill="1" applyAlignment="1">
      <alignment horizontal="center" vertical="center"/>
    </xf>
    <xf numFmtId="38" fontId="5" fillId="2" borderId="0" xfId="17" applyFont="1" applyFill="1" applyAlignment="1">
      <alignment vertical="center"/>
    </xf>
    <xf numFmtId="38" fontId="5" fillId="2" borderId="0" xfId="17" applyFont="1" applyFill="1" applyAlignment="1">
      <alignment horizontal="center" vertical="center"/>
    </xf>
    <xf numFmtId="38" fontId="10" fillId="2" borderId="0" xfId="17" applyFont="1" applyFill="1" applyAlignment="1">
      <alignment vertical="center"/>
    </xf>
    <xf numFmtId="0" fontId="13" fillId="0" borderId="0" xfId="0" applyFont="1" applyAlignment="1">
      <alignment horizontal="center" vertical="center"/>
    </xf>
    <xf numFmtId="0" fontId="13" fillId="0" borderId="0" xfId="0" applyFont="1" applyAlignment="1">
      <alignment vertical="center"/>
    </xf>
    <xf numFmtId="180" fontId="13" fillId="0" borderId="0" xfId="17" applyNumberFormat="1" applyFont="1" applyAlignment="1">
      <alignment horizontal="center" vertical="center"/>
    </xf>
    <xf numFmtId="180" fontId="5" fillId="0" borderId="1" xfId="17" applyNumberFormat="1" applyFont="1" applyBorder="1" applyAlignment="1">
      <alignment horizontal="center" vertical="center" shrinkToFit="1"/>
    </xf>
    <xf numFmtId="180" fontId="6" fillId="0" borderId="0" xfId="17" applyNumberFormat="1" applyFont="1" applyAlignment="1">
      <alignment vertical="center" shrinkToFit="1"/>
    </xf>
    <xf numFmtId="181" fontId="10" fillId="4" borderId="0" xfId="17" applyNumberFormat="1" applyFont="1" applyFill="1" applyAlignment="1">
      <alignment vertical="center"/>
    </xf>
    <xf numFmtId="38" fontId="5" fillId="4" borderId="0" xfId="17" applyFont="1" applyFill="1" applyAlignment="1">
      <alignment horizontal="center" vertical="center" shrinkToFit="1"/>
    </xf>
    <xf numFmtId="180" fontId="5" fillId="4" borderId="0" xfId="17" applyNumberFormat="1" applyFont="1" applyFill="1" applyAlignment="1">
      <alignment horizontal="center" vertical="center" shrinkToFit="1"/>
    </xf>
    <xf numFmtId="38" fontId="6" fillId="0" borderId="0" xfId="17" applyFont="1" applyAlignment="1">
      <alignment vertical="center" shrinkToFit="1"/>
    </xf>
    <xf numFmtId="38" fontId="6" fillId="2" borderId="0" xfId="17" applyFont="1" applyFill="1" applyAlignment="1">
      <alignment horizontal="center" vertical="center" shrinkToFit="1"/>
    </xf>
    <xf numFmtId="180" fontId="13" fillId="0" borderId="0" xfId="17" applyNumberFormat="1" applyFont="1" applyAlignment="1">
      <alignment vertical="center"/>
    </xf>
    <xf numFmtId="180" fontId="6" fillId="4" borderId="0" xfId="17" applyNumberFormat="1" applyFont="1" applyFill="1" applyAlignment="1">
      <alignment vertical="center" shrinkToFit="1"/>
    </xf>
    <xf numFmtId="0" fontId="14" fillId="0" borderId="0" xfId="0" applyFont="1" applyAlignment="1">
      <alignment vertical="center"/>
    </xf>
    <xf numFmtId="38" fontId="10" fillId="0" borderId="0" xfId="17" applyFont="1" applyAlignment="1">
      <alignment vertical="center"/>
    </xf>
    <xf numFmtId="181" fontId="10" fillId="0" borderId="0" xfId="17" applyNumberFormat="1" applyFont="1" applyAlignment="1">
      <alignment vertical="center"/>
    </xf>
    <xf numFmtId="38" fontId="6" fillId="0" borderId="0" xfId="17" applyFont="1" applyAlignment="1">
      <alignment vertical="center"/>
    </xf>
    <xf numFmtId="0" fontId="15" fillId="0" borderId="0" xfId="21" applyFont="1">
      <alignment vertical="center"/>
      <protection/>
    </xf>
    <xf numFmtId="181" fontId="5" fillId="0" borderId="0" xfId="17" applyNumberFormat="1" applyFont="1" applyAlignment="1">
      <alignment horizontal="left" vertical="center" wrapText="1" indent="1"/>
    </xf>
    <xf numFmtId="181" fontId="10" fillId="0" borderId="0" xfId="17" applyNumberFormat="1" applyFont="1" applyFill="1" applyAlignment="1">
      <alignment vertical="center" shrinkToFit="1"/>
    </xf>
    <xf numFmtId="180" fontId="5" fillId="0" borderId="0" xfId="17" applyNumberFormat="1" applyFont="1" applyAlignment="1">
      <alignment horizontal="left" vertical="center" indent="1" shrinkToFit="1"/>
    </xf>
    <xf numFmtId="181" fontId="16" fillId="0" borderId="0" xfId="17" applyNumberFormat="1" applyFont="1" applyAlignment="1">
      <alignment horizontal="left" vertical="center" indent="1" shrinkToFit="1"/>
    </xf>
    <xf numFmtId="181" fontId="16" fillId="0" borderId="0" xfId="17" applyNumberFormat="1" applyFont="1" applyAlignment="1">
      <alignment vertical="center" shrinkToFit="1"/>
    </xf>
    <xf numFmtId="181" fontId="16" fillId="0" borderId="0" xfId="17" applyNumberFormat="1" applyFont="1" applyFill="1" applyAlignment="1">
      <alignment horizontal="left" vertical="center" wrapText="1" indent="1" shrinkToFit="1"/>
    </xf>
    <xf numFmtId="181" fontId="5" fillId="0" borderId="0" xfId="17" applyNumberFormat="1" applyFont="1" applyAlignment="1">
      <alignment horizontal="left" vertical="center" wrapText="1" indent="1" shrinkToFit="1"/>
    </xf>
    <xf numFmtId="181" fontId="17" fillId="0" borderId="0" xfId="17" applyNumberFormat="1" applyFont="1" applyAlignment="1">
      <alignment horizontal="left" vertical="center" indent="1" shrinkToFit="1"/>
    </xf>
    <xf numFmtId="181" fontId="17" fillId="0" borderId="0" xfId="17" applyNumberFormat="1" applyFont="1" applyAlignment="1">
      <alignment horizontal="left" vertical="center" wrapText="1" indent="1" shrinkToFit="1"/>
    </xf>
    <xf numFmtId="181" fontId="10" fillId="0" borderId="0" xfId="17" applyNumberFormat="1" applyFont="1" applyFill="1" applyAlignment="1">
      <alignment horizontal="left" vertical="center" wrapText="1" shrinkToFit="1"/>
    </xf>
    <xf numFmtId="181" fontId="4" fillId="0" borderId="0" xfId="17" applyNumberFormat="1" applyFont="1" applyAlignment="1">
      <alignment horizontal="left" vertical="top" wrapText="1" indent="1" shrinkToFit="1"/>
    </xf>
    <xf numFmtId="38" fontId="16" fillId="0" borderId="0" xfId="17" applyFont="1" applyAlignment="1">
      <alignment vertical="center" shrinkToFit="1"/>
    </xf>
    <xf numFmtId="38" fontId="16" fillId="0" borderId="0" xfId="17" applyFont="1" applyAlignment="1">
      <alignment horizontal="center" vertical="center" shrinkToFit="1"/>
    </xf>
    <xf numFmtId="181" fontId="16" fillId="0" borderId="0" xfId="17" applyNumberFormat="1" applyFont="1" applyAlignment="1">
      <alignment horizontal="center" vertical="center"/>
    </xf>
    <xf numFmtId="181" fontId="16" fillId="0" borderId="0" xfId="17" applyNumberFormat="1" applyFont="1" applyAlignment="1">
      <alignment vertical="center"/>
    </xf>
    <xf numFmtId="38" fontId="16" fillId="0" borderId="0" xfId="17" applyFont="1" applyAlignment="1">
      <alignment horizontal="left" vertical="center" indent="1" shrinkToFit="1"/>
    </xf>
    <xf numFmtId="38" fontId="18" fillId="0" borderId="0" xfId="17" applyFont="1" applyAlignment="1">
      <alignment vertical="center" shrinkToFit="1"/>
    </xf>
    <xf numFmtId="38" fontId="18" fillId="0" borderId="0" xfId="17" applyFont="1" applyAlignment="1">
      <alignment vertical="center"/>
    </xf>
    <xf numFmtId="180" fontId="16" fillId="0" borderId="0" xfId="17" applyNumberFormat="1" applyFont="1" applyAlignment="1">
      <alignment horizontal="left" vertical="center" indent="1" shrinkToFit="1"/>
    </xf>
    <xf numFmtId="180" fontId="16" fillId="0" borderId="0" xfId="17" applyNumberFormat="1" applyFont="1" applyAlignment="1">
      <alignment horizontal="center" vertical="center"/>
    </xf>
    <xf numFmtId="180" fontId="16" fillId="0" borderId="0" xfId="17" applyNumberFormat="1" applyFont="1" applyAlignment="1">
      <alignment horizontal="center" vertical="center" shrinkToFit="1"/>
    </xf>
    <xf numFmtId="180" fontId="18" fillId="0" borderId="0" xfId="17" applyNumberFormat="1" applyFont="1" applyAlignment="1">
      <alignment vertical="center" shrinkToFit="1"/>
    </xf>
    <xf numFmtId="180" fontId="16" fillId="0" borderId="0" xfId="17" applyNumberFormat="1" applyFont="1" applyAlignment="1">
      <alignment vertical="center" shrinkToFit="1"/>
    </xf>
    <xf numFmtId="180" fontId="18" fillId="0" borderId="0" xfId="17" applyNumberFormat="1" applyFont="1" applyAlignment="1">
      <alignment vertical="center"/>
    </xf>
    <xf numFmtId="180" fontId="19" fillId="0" borderId="0" xfId="17" applyNumberFormat="1" applyFont="1" applyAlignment="1">
      <alignment horizontal="left" vertical="center" indent="1"/>
    </xf>
    <xf numFmtId="38" fontId="16" fillId="0" borderId="0" xfId="17" applyFont="1" applyAlignment="1">
      <alignment horizontal="left" vertical="center" indent="1"/>
    </xf>
    <xf numFmtId="38" fontId="16" fillId="0" borderId="0" xfId="17" applyFont="1" applyAlignment="1">
      <alignment horizontal="center" vertical="center"/>
    </xf>
    <xf numFmtId="38" fontId="16" fillId="0" borderId="0" xfId="17" applyFont="1" applyAlignment="1">
      <alignment vertical="center"/>
    </xf>
    <xf numFmtId="38" fontId="16" fillId="0" borderId="0" xfId="17" applyFont="1" applyAlignment="1">
      <alignment horizontal="right" vertical="center" shrinkToFit="1"/>
    </xf>
    <xf numFmtId="38" fontId="19" fillId="0" borderId="0" xfId="17" applyFont="1" applyAlignment="1">
      <alignment horizontal="left" vertical="center" indent="1" shrinkToFit="1"/>
    </xf>
    <xf numFmtId="181" fontId="16" fillId="0" borderId="0" xfId="17" applyNumberFormat="1" applyFont="1" applyFill="1" applyAlignment="1">
      <alignment vertical="center" shrinkToFit="1"/>
    </xf>
    <xf numFmtId="181" fontId="16" fillId="0" borderId="0" xfId="17" applyNumberFormat="1" applyFont="1" applyAlignment="1">
      <alignment horizontal="left" vertical="center" wrapText="1" indent="1" shrinkToFit="1"/>
    </xf>
    <xf numFmtId="180" fontId="19" fillId="0" borderId="0" xfId="17" applyNumberFormat="1" applyFont="1" applyAlignment="1">
      <alignment horizontal="left" vertical="center" indent="1" shrinkToFit="1"/>
    </xf>
    <xf numFmtId="181" fontId="16" fillId="0" borderId="0" xfId="17" applyNumberFormat="1" applyFont="1" applyAlignment="1">
      <alignment horizontal="center" vertical="center" shrinkToFit="1"/>
    </xf>
    <xf numFmtId="181" fontId="16" fillId="0" borderId="0" xfId="17" applyNumberFormat="1" applyFont="1" applyAlignment="1">
      <alignment horizontal="right" vertical="center" shrinkToFit="1"/>
    </xf>
    <xf numFmtId="38" fontId="16" fillId="0" borderId="0" xfId="17" applyFont="1" applyAlignment="1">
      <alignment vertical="center"/>
    </xf>
    <xf numFmtId="181" fontId="16" fillId="0" borderId="0" xfId="17" applyNumberFormat="1" applyFont="1" applyAlignment="1">
      <alignment horizontal="left" vertical="center" indent="2" shrinkToFit="1"/>
    </xf>
    <xf numFmtId="181" fontId="19" fillId="0" borderId="0" xfId="17" applyNumberFormat="1" applyFont="1" applyAlignment="1">
      <alignment horizontal="left" vertical="center" indent="2" shrinkToFit="1"/>
    </xf>
    <xf numFmtId="181" fontId="16" fillId="0" borderId="0" xfId="17" applyNumberFormat="1" applyFont="1" applyAlignment="1">
      <alignment horizontal="left" vertical="center" wrapText="1" indent="2" shrinkToFit="1"/>
    </xf>
    <xf numFmtId="181" fontId="22" fillId="0" borderId="0" xfId="17" applyNumberFormat="1" applyFont="1" applyAlignment="1">
      <alignment vertical="center" shrinkToFit="1"/>
    </xf>
    <xf numFmtId="181" fontId="19" fillId="0" borderId="0" xfId="17" applyNumberFormat="1" applyFont="1" applyAlignment="1">
      <alignment horizontal="left" vertical="center" indent="1" shrinkToFit="1"/>
    </xf>
    <xf numFmtId="181" fontId="23" fillId="0" borderId="0" xfId="17" applyNumberFormat="1" applyFont="1" applyAlignment="1">
      <alignment vertical="center" shrinkToFit="1"/>
    </xf>
    <xf numFmtId="181" fontId="6" fillId="4" borderId="0" xfId="17" applyNumberFormat="1" applyFont="1" applyFill="1" applyAlignment="1">
      <alignment vertical="center" shrinkToFit="1"/>
    </xf>
    <xf numFmtId="180" fontId="6" fillId="5" borderId="0" xfId="17" applyNumberFormat="1" applyFont="1" applyFill="1" applyAlignment="1">
      <alignment vertical="center" shrinkToFit="1"/>
    </xf>
    <xf numFmtId="9" fontId="6" fillId="4" borderId="0" xfId="15" applyFont="1" applyFill="1" applyAlignment="1">
      <alignment vertical="center" shrinkToFit="1"/>
    </xf>
    <xf numFmtId="38" fontId="6" fillId="4" borderId="0" xfId="17" applyFont="1" applyFill="1" applyAlignment="1">
      <alignment horizontal="center" vertical="center" shrinkToFit="1"/>
    </xf>
    <xf numFmtId="38" fontId="6" fillId="4" borderId="0" xfId="17" applyFont="1" applyFill="1" applyAlignment="1">
      <alignment horizontal="center" vertical="center"/>
    </xf>
    <xf numFmtId="38" fontId="10" fillId="4" borderId="0" xfId="17" applyFont="1" applyFill="1" applyAlignment="1">
      <alignment horizontal="center" vertical="center" shrinkToFit="1"/>
    </xf>
    <xf numFmtId="38" fontId="6" fillId="0" borderId="0" xfId="17" applyFont="1" applyAlignment="1">
      <alignment horizontal="center" vertical="center" shrinkToFit="1"/>
    </xf>
    <xf numFmtId="38" fontId="5" fillId="0" borderId="1" xfId="0" applyNumberFormat="1" applyFont="1" applyBorder="1" applyAlignment="1">
      <alignment horizontal="center" vertical="center" shrinkToFit="1"/>
    </xf>
    <xf numFmtId="180" fontId="5" fillId="0" borderId="1" xfId="0" applyNumberFormat="1" applyFont="1" applyBorder="1" applyAlignment="1">
      <alignment horizontal="center" vertical="center" shrinkToFit="1"/>
    </xf>
    <xf numFmtId="190" fontId="5" fillId="0" borderId="0" xfId="17" applyNumberFormat="1" applyFont="1" applyFill="1" applyAlignment="1">
      <alignment vertical="center" shrinkToFit="1"/>
    </xf>
    <xf numFmtId="181" fontId="5" fillId="0" borderId="0" xfId="17" applyNumberFormat="1" applyFont="1" applyFill="1" applyAlignment="1">
      <alignment vertical="center"/>
    </xf>
    <xf numFmtId="181" fontId="5" fillId="0" borderId="0" xfId="17" applyNumberFormat="1" applyFont="1" applyFill="1" applyAlignment="1">
      <alignment horizontal="center" vertical="center"/>
    </xf>
    <xf numFmtId="38" fontId="5" fillId="0" borderId="0" xfId="17" applyFont="1" applyFill="1" applyAlignment="1">
      <alignment horizontal="center" vertical="center" shrinkToFit="1"/>
    </xf>
    <xf numFmtId="181" fontId="5" fillId="0" borderId="0" xfId="17" applyNumberFormat="1" applyFont="1" applyFill="1" applyAlignment="1">
      <alignment vertical="center"/>
    </xf>
    <xf numFmtId="0" fontId="14" fillId="0" borderId="1" xfId="0" applyFont="1" applyBorder="1" applyAlignment="1">
      <alignment horizontal="center" vertical="center"/>
    </xf>
    <xf numFmtId="180" fontId="14" fillId="0" borderId="1" xfId="17" applyNumberFormat="1" applyFont="1" applyBorder="1" applyAlignment="1">
      <alignment horizontal="center" vertical="center"/>
    </xf>
    <xf numFmtId="0" fontId="13" fillId="0" borderId="1" xfId="0" applyFont="1" applyBorder="1" applyAlignment="1">
      <alignment horizontal="center" vertical="center"/>
    </xf>
    <xf numFmtId="180" fontId="13" fillId="0" borderId="1" xfId="17"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横移動_20100827"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numFmt formatCode="General" sourceLinked="1"/>
            <c:showLegendKey val="0"/>
            <c:showVal val="0"/>
            <c:showBubbleSize val="0"/>
            <c:showCatName val="0"/>
            <c:showSerName val="0"/>
            <c:showPercent val="0"/>
          </c:dLbls>
          <c:xVal>
            <c:numRef>
              <c:f>DrivingControl!$G$23:$AM$23</c:f>
              <c:numCache>
                <c:ptCount val="33"/>
                <c:pt idx="0">
                  <c:v>-2.5</c:v>
                </c:pt>
                <c:pt idx="1">
                  <c:v>-2.5</c:v>
                </c:pt>
                <c:pt idx="2">
                  <c:v>-2.377273188194396</c:v>
                </c:pt>
                <c:pt idx="3">
                  <c:v>-2.0992723005422578</c:v>
                </c:pt>
                <c:pt idx="4">
                  <c:v>-1.8282489270339652</c:v>
                </c:pt>
                <c:pt idx="5">
                  <c:v>-1.6967295497554837</c:v>
                </c:pt>
                <c:pt idx="6">
                  <c:v>-1.5466354080418614</c:v>
                </c:pt>
                <c:pt idx="7">
                  <c:v>-1.2522151800138859</c:v>
                </c:pt>
                <c:pt idx="8">
                  <c:v>-0.8909131834710281</c:v>
                </c:pt>
                <c:pt idx="9">
                  <c:v>-0.5266347926373735</c:v>
                </c:pt>
                <c:pt idx="10">
                  <c:v>-0.16212182010073656</c:v>
                </c:pt>
                <c:pt idx="11">
                  <c:v>0.20218547065953696</c:v>
                </c:pt>
                <c:pt idx="12">
                  <c:v>0.5667257154213035</c:v>
                </c:pt>
                <c:pt idx="13">
                  <c:v>0.931058617765471</c:v>
                </c:pt>
                <c:pt idx="14">
                  <c:v>1.2801393518239708</c:v>
                </c:pt>
                <c:pt idx="15">
                  <c:v>1.5719250910806597</c:v>
                </c:pt>
                <c:pt idx="16">
                  <c:v>1.8202295398802806</c:v>
                </c:pt>
                <c:pt idx="17">
                  <c:v>2.0054998545188973</c:v>
                </c:pt>
                <c:pt idx="18">
                  <c:v>2.2157784964042206</c:v>
                </c:pt>
                <c:pt idx="19">
                  <c:v>2.432436388249569</c:v>
                </c:pt>
                <c:pt idx="20">
                  <c:v>2.4182734722137726</c:v>
                </c:pt>
                <c:pt idx="21">
                  <c:v>2.1856799650552365</c:v>
                </c:pt>
                <c:pt idx="22">
                  <c:v>1.8654791703374365</c:v>
                </c:pt>
                <c:pt idx="23">
                  <c:v>1.5160869755173798</c:v>
                </c:pt>
                <c:pt idx="24">
                  <c:v>1.1515066140533896</c:v>
                </c:pt>
                <c:pt idx="25">
                  <c:v>0.7871563277179531</c:v>
                </c:pt>
                <c:pt idx="26">
                  <c:v>0.42259742896538477</c:v>
                </c:pt>
                <c:pt idx="27">
                  <c:v>0.058270236745307555</c:v>
                </c:pt>
                <c:pt idx="28">
                  <c:v>-0.30626390868202796</c:v>
                </c:pt>
                <c:pt idx="29">
                  <c:v>-0.673950345602207</c:v>
                </c:pt>
                <c:pt idx="30">
                  <c:v>-1.0417971750817494</c:v>
                </c:pt>
                <c:pt idx="31">
                  <c:v>-1.4124541039809335</c:v>
                </c:pt>
                <c:pt idx="32">
                  <c:v>-1.6965659419223633</c:v>
                </c:pt>
              </c:numCache>
            </c:numRef>
          </c:xVal>
          <c:yVal>
            <c:numRef>
              <c:f>DrivingControl!$G$24:$AM$24</c:f>
              <c:numCache>
                <c:ptCount val="33"/>
                <c:pt idx="0">
                  <c:v>0</c:v>
                </c:pt>
                <c:pt idx="1">
                  <c:v>0.37070793312359557</c:v>
                </c:pt>
                <c:pt idx="2">
                  <c:v>0.6347432256189199</c:v>
                </c:pt>
                <c:pt idx="3">
                  <c:v>0.7056121474726761</c:v>
                </c:pt>
                <c:pt idx="4">
                  <c:v>0.5468085171413</c:v>
                </c:pt>
                <c:pt idx="5">
                  <c:v>0.25357173556666845</c:v>
                </c:pt>
                <c:pt idx="6">
                  <c:v>-0.006284739746950867</c:v>
                </c:pt>
                <c:pt idx="7">
                  <c:v>-0.0968895938989018</c:v>
                </c:pt>
                <c:pt idx="8">
                  <c:v>-0.09956506434115224</c:v>
                </c:pt>
                <c:pt idx="9">
                  <c:v>-0.10973156126178718</c:v>
                </c:pt>
                <c:pt idx="10">
                  <c:v>-0.11935663346833802</c:v>
                </c:pt>
                <c:pt idx="11">
                  <c:v>-0.1284286556741963</c:v>
                </c:pt>
                <c:pt idx="12">
                  <c:v>-0.1369585508381325</c:v>
                </c:pt>
                <c:pt idx="13">
                  <c:v>-0.1449360164425246</c:v>
                </c:pt>
                <c:pt idx="14">
                  <c:v>-0.18243696425415504</c:v>
                </c:pt>
                <c:pt idx="15">
                  <c:v>-0.13093383701215489</c:v>
                </c:pt>
                <c:pt idx="16">
                  <c:v>0.10572333547609467</c:v>
                </c:pt>
                <c:pt idx="17">
                  <c:v>0.411478585745944</c:v>
                </c:pt>
                <c:pt idx="18">
                  <c:v>0.5107166162727073</c:v>
                </c:pt>
                <c:pt idx="19">
                  <c:v>0.32780753719377725</c:v>
                </c:pt>
                <c:pt idx="20">
                  <c:v>0.04126555173710192</c:v>
                </c:pt>
                <c:pt idx="21">
                  <c:v>-0.1641057217197757</c:v>
                </c:pt>
                <c:pt idx="22">
                  <c:v>-0.19161222513364168</c:v>
                </c:pt>
                <c:pt idx="23">
                  <c:v>-0.16639315614357691</c:v>
                </c:pt>
                <c:pt idx="24">
                  <c:v>-0.172989306328551</c:v>
                </c:pt>
                <c:pt idx="25">
                  <c:v>-0.1801288115830846</c:v>
                </c:pt>
                <c:pt idx="26">
                  <c:v>-0.187820268063554</c:v>
                </c:pt>
                <c:pt idx="27">
                  <c:v>-0.19605438592941482</c:v>
                </c:pt>
                <c:pt idx="28">
                  <c:v>-0.2048410792800735</c:v>
                </c:pt>
                <c:pt idx="29">
                  <c:v>-0.20588383142899394</c:v>
                </c:pt>
                <c:pt idx="30">
                  <c:v>-0.20728421749736814</c:v>
                </c:pt>
                <c:pt idx="31">
                  <c:v>-0.20113501106129628</c:v>
                </c:pt>
                <c:pt idx="32">
                  <c:v>-0.08717636116516075</c:v>
                </c:pt>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Point!$C$4:$U$4</c:f>
              <c:numCache>
                <c:ptCount val="19"/>
                <c:pt idx="0">
                  <c:v>-2.3</c:v>
                </c:pt>
                <c:pt idx="1">
                  <c:v>-1.7</c:v>
                </c:pt>
                <c:pt idx="2">
                  <c:v>-1.3</c:v>
                </c:pt>
                <c:pt idx="3">
                  <c:v>1.1</c:v>
                </c:pt>
                <c:pt idx="4">
                  <c:v>2</c:v>
                </c:pt>
                <c:pt idx="5">
                  <c:v>1.9</c:v>
                </c:pt>
                <c:pt idx="6">
                  <c:v>0</c:v>
                </c:pt>
                <c:pt idx="7">
                  <c:v>-1.5</c:v>
                </c:pt>
                <c:pt idx="8">
                  <c:v>-2.1</c:v>
                </c:pt>
                <c:pt idx="9">
                  <c:v>-2.3</c:v>
                </c:pt>
                <c:pt idx="10">
                  <c:v>-1.7</c:v>
                </c:pt>
                <c:pt idx="11">
                  <c:v>-1.3</c:v>
                </c:pt>
                <c:pt idx="12">
                  <c:v>1.1</c:v>
                </c:pt>
                <c:pt idx="13">
                  <c:v>2</c:v>
                </c:pt>
                <c:pt idx="14">
                  <c:v>1.9</c:v>
                </c:pt>
                <c:pt idx="15">
                  <c:v>0</c:v>
                </c:pt>
                <c:pt idx="16">
                  <c:v>-1.5</c:v>
                </c:pt>
                <c:pt idx="17">
                  <c:v>-2.3</c:v>
                </c:pt>
                <c:pt idx="18">
                  <c:v>-1.7</c:v>
                </c:pt>
              </c:numCache>
            </c:numRef>
          </c:xVal>
          <c:yVal>
            <c:numRef>
              <c:f>Point!$C$5:$U$5</c:f>
              <c:numCache>
                <c:ptCount val="19"/>
                <c:pt idx="0">
                  <c:v>0.7</c:v>
                </c:pt>
                <c:pt idx="1">
                  <c:v>0.3</c:v>
                </c:pt>
                <c:pt idx="2">
                  <c:v>-0.1</c:v>
                </c:pt>
                <c:pt idx="3">
                  <c:v>-0.15</c:v>
                </c:pt>
                <c:pt idx="4">
                  <c:v>0.4</c:v>
                </c:pt>
                <c:pt idx="5">
                  <c:v>-0.2</c:v>
                </c:pt>
                <c:pt idx="6">
                  <c:v>-0.2</c:v>
                </c:pt>
                <c:pt idx="7">
                  <c:v>-0.2</c:v>
                </c:pt>
                <c:pt idx="8">
                  <c:v>0.5</c:v>
                </c:pt>
                <c:pt idx="9">
                  <c:v>0.7</c:v>
                </c:pt>
                <c:pt idx="10">
                  <c:v>0.3</c:v>
                </c:pt>
                <c:pt idx="11">
                  <c:v>-0.1</c:v>
                </c:pt>
                <c:pt idx="12">
                  <c:v>-0.15</c:v>
                </c:pt>
                <c:pt idx="13">
                  <c:v>0.4</c:v>
                </c:pt>
                <c:pt idx="14">
                  <c:v>-0.2</c:v>
                </c:pt>
                <c:pt idx="15">
                  <c:v>-0.2</c:v>
                </c:pt>
                <c:pt idx="16">
                  <c:v>-0.2</c:v>
                </c:pt>
                <c:pt idx="17">
                  <c:v>0.7</c:v>
                </c:pt>
                <c:pt idx="18">
                  <c:v>0.3</c:v>
                </c:pt>
              </c:numCache>
            </c:numRef>
          </c:yVal>
          <c:smooth val="0"/>
        </c:ser>
        <c:axId val="60035818"/>
        <c:axId val="3451451"/>
      </c:scatterChart>
      <c:valAx>
        <c:axId val="60035818"/>
        <c:scaling>
          <c:orientation val="minMax"/>
          <c:max val="3"/>
          <c:min val="-3"/>
        </c:scaling>
        <c:axPos val="b"/>
        <c:majorGridlines>
          <c:spPr>
            <a:ln w="3175">
              <a:solidFill/>
              <a:prstDash val="sysDot"/>
            </a:ln>
          </c:spPr>
        </c:majorGridlines>
        <c:delete val="0"/>
        <c:numFmt formatCode="General" sourceLinked="1"/>
        <c:majorTickMark val="in"/>
        <c:minorTickMark val="none"/>
        <c:tickLblPos val="nextTo"/>
        <c:crossAx val="3451451"/>
        <c:crosses val="autoZero"/>
        <c:crossBetween val="midCat"/>
        <c:dispUnits/>
        <c:majorUnit val="0.5"/>
        <c:minorUnit val="0.1"/>
      </c:valAx>
      <c:valAx>
        <c:axId val="3451451"/>
        <c:scaling>
          <c:orientation val="minMax"/>
          <c:max val="2.65"/>
          <c:min val="-1"/>
        </c:scaling>
        <c:axPos val="l"/>
        <c:majorGridlines>
          <c:spPr>
            <a:ln w="3175">
              <a:solidFill/>
              <a:prstDash val="sysDot"/>
            </a:ln>
          </c:spPr>
        </c:majorGridlines>
        <c:delete val="0"/>
        <c:numFmt formatCode="General" sourceLinked="1"/>
        <c:majorTickMark val="in"/>
        <c:minorTickMark val="none"/>
        <c:tickLblPos val="nextTo"/>
        <c:crossAx val="60035818"/>
        <c:crosses val="autoZero"/>
        <c:crossBetween val="midCat"/>
        <c:dispUnits/>
        <c:majorUnit val="0.5"/>
        <c:minorUnit val="0.1"/>
      </c:valAx>
      <c:spPr>
        <a:noFill/>
        <a:ln w="12700">
          <a:solidFill/>
        </a:ln>
      </c:spPr>
    </c:plotArea>
    <c:plotVisOnly val="1"/>
    <c:dispBlanksAs val="gap"/>
    <c:showDLblsOverMax val="0"/>
  </c:chart>
  <c:spPr>
    <a:noFill/>
    <a:ln>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Graph1"/>
  <sheetViews>
    <sheetView tabSelected="1" workbookViewId="0" zoomToFit="1"/>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7867650" cy="7620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178"/>
  <sheetViews>
    <sheetView workbookViewId="0" topLeftCell="A132">
      <pane xSplit="7" topLeftCell="AC1" activePane="topRight" state="frozen"/>
      <selection pane="topLeft" activeCell="A1" sqref="A1"/>
      <selection pane="topRight" activeCell="G162" sqref="G162:AM167"/>
    </sheetView>
  </sheetViews>
  <sheetFormatPr defaultColWidth="9.00390625" defaultRowHeight="13.5"/>
  <cols>
    <col min="1" max="1" width="2.625" style="2" customWidth="1"/>
    <col min="2" max="3" width="24.75390625" style="4" customWidth="1"/>
    <col min="4" max="4" width="5.875" style="3" bestFit="1" customWidth="1"/>
    <col min="5" max="5" width="4.75390625" style="3" bestFit="1" customWidth="1"/>
    <col min="6" max="207" width="6.625" style="4" customWidth="1"/>
    <col min="208" max="16384" width="9.00390625" style="2" customWidth="1"/>
  </cols>
  <sheetData>
    <row r="1" spans="1:2" ht="12.75">
      <c r="A1" s="100" t="s">
        <v>183</v>
      </c>
      <c r="B1" s="39"/>
    </row>
    <row r="3" spans="2:6" ht="12.75">
      <c r="B3" s="4" t="s">
        <v>178</v>
      </c>
      <c r="C3" s="12" t="s">
        <v>12</v>
      </c>
      <c r="D3" s="3" t="s">
        <v>55</v>
      </c>
      <c r="E3" s="3" t="s">
        <v>56</v>
      </c>
      <c r="F3" s="94">
        <v>600</v>
      </c>
    </row>
    <row r="4" spans="2:6" ht="12.75">
      <c r="B4" s="4" t="s">
        <v>184</v>
      </c>
      <c r="C4" s="12" t="s">
        <v>13</v>
      </c>
      <c r="D4" s="3" t="s">
        <v>57</v>
      </c>
      <c r="E4" s="3" t="s">
        <v>58</v>
      </c>
      <c r="F4" s="146">
        <v>59</v>
      </c>
    </row>
    <row r="5" spans="2:6" ht="12.75">
      <c r="B5" s="4" t="s">
        <v>185</v>
      </c>
      <c r="C5" s="12" t="s">
        <v>11</v>
      </c>
      <c r="D5" s="3" t="s">
        <v>59</v>
      </c>
      <c r="E5" s="3" t="s">
        <v>60</v>
      </c>
      <c r="F5" s="94">
        <v>195</v>
      </c>
    </row>
    <row r="6" spans="2:6" ht="12.75">
      <c r="B6" s="4" t="s">
        <v>186</v>
      </c>
      <c r="C6" s="12" t="s">
        <v>14</v>
      </c>
      <c r="D6" s="3" t="s">
        <v>61</v>
      </c>
      <c r="E6" s="3" t="s">
        <v>60</v>
      </c>
      <c r="F6" s="94">
        <v>138</v>
      </c>
    </row>
    <row r="7" spans="2:7" ht="15.75">
      <c r="B7" s="4" t="s">
        <v>187</v>
      </c>
      <c r="C7" s="13" t="s">
        <v>23</v>
      </c>
      <c r="D7" s="8" t="s">
        <v>62</v>
      </c>
      <c r="E7" s="8" t="s">
        <v>63</v>
      </c>
      <c r="F7" s="154">
        <f>-ROUND(Table!CC6,6)</f>
        <v>31.597087</v>
      </c>
      <c r="G7" s="4" t="s">
        <v>64</v>
      </c>
    </row>
    <row r="8" spans="2:7" ht="15.75">
      <c r="B8" s="4" t="s">
        <v>188</v>
      </c>
      <c r="C8" s="13" t="s">
        <v>23</v>
      </c>
      <c r="D8" s="8" t="s">
        <v>65</v>
      </c>
      <c r="E8" s="8" t="s">
        <v>63</v>
      </c>
      <c r="F8" s="154">
        <f>+ROUND(Table!C7,6)</f>
        <v>30.823342</v>
      </c>
      <c r="G8" s="4" t="s">
        <v>66</v>
      </c>
    </row>
    <row r="9" spans="2:7" ht="15.75">
      <c r="B9" s="4" t="s">
        <v>189</v>
      </c>
      <c r="C9" s="1" t="s">
        <v>109</v>
      </c>
      <c r="D9" s="8" t="s">
        <v>67</v>
      </c>
      <c r="E9" s="7" t="s">
        <v>6</v>
      </c>
      <c r="F9" s="11">
        <f>ROUND(Table!CC5,0)</f>
        <v>203</v>
      </c>
      <c r="G9" s="4" t="s">
        <v>68</v>
      </c>
    </row>
    <row r="10" spans="2:7" ht="15.75">
      <c r="B10" s="4" t="s">
        <v>190</v>
      </c>
      <c r="C10" s="1" t="s">
        <v>109</v>
      </c>
      <c r="D10" s="8" t="s">
        <v>69</v>
      </c>
      <c r="E10" s="7" t="s">
        <v>6</v>
      </c>
      <c r="F10" s="11">
        <f>ROUND(Table!C5,0)</f>
        <v>195</v>
      </c>
      <c r="G10" s="4" t="s">
        <v>70</v>
      </c>
    </row>
    <row r="11" spans="2:7" ht="15.75">
      <c r="B11" s="4" t="s">
        <v>191</v>
      </c>
      <c r="C11" s="41" t="s">
        <v>71</v>
      </c>
      <c r="D11" s="8"/>
      <c r="E11" s="8" t="s">
        <v>4</v>
      </c>
      <c r="F11" s="9">
        <f>DEGREES(-F14/F9)</f>
        <v>-104.63054187192117</v>
      </c>
      <c r="G11" s="4" t="s">
        <v>68</v>
      </c>
    </row>
    <row r="12" spans="2:7" ht="15.75">
      <c r="B12" s="4" t="s">
        <v>192</v>
      </c>
      <c r="C12" s="41" t="s">
        <v>72</v>
      </c>
      <c r="D12" s="8"/>
      <c r="E12" s="8" t="s">
        <v>4</v>
      </c>
      <c r="F12" s="9">
        <f>DEGREES(F14/F10)</f>
        <v>108.92307692307692</v>
      </c>
      <c r="G12" s="4" t="s">
        <v>70</v>
      </c>
    </row>
    <row r="13" spans="2:6" ht="12.75">
      <c r="B13" s="4" t="s">
        <v>193</v>
      </c>
      <c r="C13" s="12" t="s">
        <v>15</v>
      </c>
      <c r="D13" s="16" t="s">
        <v>73</v>
      </c>
      <c r="E13" s="3" t="s">
        <v>74</v>
      </c>
      <c r="F13" s="90">
        <v>0.2</v>
      </c>
    </row>
    <row r="14" spans="2:21" ht="12.75">
      <c r="B14" s="4" t="s">
        <v>194</v>
      </c>
      <c r="C14" s="12" t="s">
        <v>106</v>
      </c>
      <c r="D14" s="16" t="s">
        <v>110</v>
      </c>
      <c r="E14" s="3" t="s">
        <v>6</v>
      </c>
      <c r="F14" s="11">
        <f>PI()*$F$4*$F$3/60*$F$13</f>
        <v>370.7079331235956</v>
      </c>
      <c r="H14" s="11"/>
      <c r="I14" s="11"/>
      <c r="J14" s="11"/>
      <c r="K14" s="11"/>
      <c r="L14" s="11"/>
      <c r="M14" s="11"/>
      <c r="N14" s="11"/>
      <c r="O14" s="11"/>
      <c r="P14" s="11"/>
      <c r="Q14" s="11"/>
      <c r="R14" s="11"/>
      <c r="S14" s="11"/>
      <c r="T14" s="11"/>
      <c r="U14" s="11"/>
    </row>
    <row r="15" spans="2:21" ht="15.75">
      <c r="B15" s="4" t="s">
        <v>195</v>
      </c>
      <c r="C15" s="12" t="s">
        <v>107</v>
      </c>
      <c r="D15" s="16" t="s">
        <v>136</v>
      </c>
      <c r="E15" s="3" t="s">
        <v>111</v>
      </c>
      <c r="F15" s="11">
        <f>2*F9*SIN(RADIANS(ABS(F11)/2))</f>
        <v>321.30291656809277</v>
      </c>
      <c r="H15" s="11"/>
      <c r="I15" s="11"/>
      <c r="J15" s="11"/>
      <c r="K15" s="11"/>
      <c r="L15" s="11"/>
      <c r="M15" s="11"/>
      <c r="N15" s="11"/>
      <c r="O15" s="11"/>
      <c r="P15" s="11"/>
      <c r="Q15" s="11"/>
      <c r="R15" s="11"/>
      <c r="S15" s="11"/>
      <c r="T15" s="11"/>
      <c r="U15" s="11"/>
    </row>
    <row r="16" spans="2:21" ht="15.75">
      <c r="B16" s="4" t="s">
        <v>196</v>
      </c>
      <c r="C16" s="12" t="s">
        <v>107</v>
      </c>
      <c r="D16" s="16" t="s">
        <v>137</v>
      </c>
      <c r="E16" s="3" t="s">
        <v>111</v>
      </c>
      <c r="F16" s="11">
        <f>2*F10*SIN(RADIANS(ABS(F12)/2))</f>
        <v>317.35295295542255</v>
      </c>
      <c r="H16" s="11"/>
      <c r="I16" s="11"/>
      <c r="J16" s="11"/>
      <c r="K16" s="11"/>
      <c r="L16" s="11"/>
      <c r="M16" s="11"/>
      <c r="N16" s="11"/>
      <c r="O16" s="11"/>
      <c r="P16" s="11"/>
      <c r="Q16" s="11"/>
      <c r="R16" s="11"/>
      <c r="S16" s="11"/>
      <c r="T16" s="11"/>
      <c r="U16" s="11"/>
    </row>
    <row r="17" ht="12.75">
      <c r="F17" s="15"/>
    </row>
    <row r="18" spans="2:6" ht="25.5">
      <c r="B18" s="14" t="s">
        <v>197</v>
      </c>
      <c r="C18" s="14" t="s">
        <v>10</v>
      </c>
      <c r="D18" s="8" t="s">
        <v>162</v>
      </c>
      <c r="E18" s="8" t="s">
        <v>75</v>
      </c>
      <c r="F18" s="97">
        <v>90</v>
      </c>
    </row>
    <row r="19" spans="5:6" ht="12.75">
      <c r="E19" s="3" t="s">
        <v>76</v>
      </c>
      <c r="F19" s="4">
        <f>RADIANS(F18)</f>
        <v>1.5707963267948966</v>
      </c>
    </row>
    <row r="21" spans="2:207" s="6" customFormat="1" ht="12.75">
      <c r="B21" s="7"/>
      <c r="C21" s="7"/>
      <c r="F21" s="151">
        <v>0</v>
      </c>
      <c r="G21" s="7">
        <f>+F21</f>
        <v>0</v>
      </c>
      <c r="H21" s="7">
        <f>+G21+1</f>
        <v>1</v>
      </c>
      <c r="I21" s="7">
        <f>+H21+1</f>
        <v>2</v>
      </c>
      <c r="J21" s="7">
        <f aca="true" t="shared" si="0" ref="J21:BS21">+I21+1</f>
        <v>3</v>
      </c>
      <c r="K21" s="7">
        <f t="shared" si="0"/>
        <v>4</v>
      </c>
      <c r="L21" s="7">
        <f t="shared" si="0"/>
        <v>5</v>
      </c>
      <c r="M21" s="7">
        <f t="shared" si="0"/>
        <v>6</v>
      </c>
      <c r="N21" s="7">
        <f t="shared" si="0"/>
        <v>7</v>
      </c>
      <c r="O21" s="7">
        <f t="shared" si="0"/>
        <v>8</v>
      </c>
      <c r="P21" s="7">
        <f t="shared" si="0"/>
        <v>9</v>
      </c>
      <c r="Q21" s="7">
        <f t="shared" si="0"/>
        <v>10</v>
      </c>
      <c r="R21" s="7">
        <f t="shared" si="0"/>
        <v>11</v>
      </c>
      <c r="S21" s="7">
        <f t="shared" si="0"/>
        <v>12</v>
      </c>
      <c r="T21" s="7">
        <f t="shared" si="0"/>
        <v>13</v>
      </c>
      <c r="U21" s="7">
        <f t="shared" si="0"/>
        <v>14</v>
      </c>
      <c r="V21" s="7">
        <f t="shared" si="0"/>
        <v>15</v>
      </c>
      <c r="W21" s="7">
        <f t="shared" si="0"/>
        <v>16</v>
      </c>
      <c r="X21" s="7">
        <f t="shared" si="0"/>
        <v>17</v>
      </c>
      <c r="Y21" s="7">
        <f t="shared" si="0"/>
        <v>18</v>
      </c>
      <c r="Z21" s="7">
        <f t="shared" si="0"/>
        <v>19</v>
      </c>
      <c r="AA21" s="7">
        <f t="shared" si="0"/>
        <v>20</v>
      </c>
      <c r="AB21" s="7">
        <f t="shared" si="0"/>
        <v>21</v>
      </c>
      <c r="AC21" s="7">
        <f t="shared" si="0"/>
        <v>22</v>
      </c>
      <c r="AD21" s="7">
        <f t="shared" si="0"/>
        <v>23</v>
      </c>
      <c r="AE21" s="7">
        <f t="shared" si="0"/>
        <v>24</v>
      </c>
      <c r="AF21" s="7">
        <f t="shared" si="0"/>
        <v>25</v>
      </c>
      <c r="AG21" s="7">
        <f t="shared" si="0"/>
        <v>26</v>
      </c>
      <c r="AH21" s="7">
        <f t="shared" si="0"/>
        <v>27</v>
      </c>
      <c r="AI21" s="7">
        <f t="shared" si="0"/>
        <v>28</v>
      </c>
      <c r="AJ21" s="7">
        <f t="shared" si="0"/>
        <v>29</v>
      </c>
      <c r="AK21" s="7">
        <f t="shared" si="0"/>
        <v>30</v>
      </c>
      <c r="AL21" s="7">
        <f t="shared" si="0"/>
        <v>31</v>
      </c>
      <c r="AM21" s="7">
        <f t="shared" si="0"/>
        <v>32</v>
      </c>
      <c r="AN21" s="7">
        <f t="shared" si="0"/>
        <v>33</v>
      </c>
      <c r="AO21" s="7">
        <f t="shared" si="0"/>
        <v>34</v>
      </c>
      <c r="AP21" s="7">
        <f t="shared" si="0"/>
        <v>35</v>
      </c>
      <c r="AQ21" s="7">
        <f t="shared" si="0"/>
        <v>36</v>
      </c>
      <c r="AR21" s="7">
        <f t="shared" si="0"/>
        <v>37</v>
      </c>
      <c r="AS21" s="7">
        <f t="shared" si="0"/>
        <v>38</v>
      </c>
      <c r="AT21" s="7">
        <f t="shared" si="0"/>
        <v>39</v>
      </c>
      <c r="AU21" s="7">
        <f t="shared" si="0"/>
        <v>40</v>
      </c>
      <c r="AV21" s="7">
        <f t="shared" si="0"/>
        <v>41</v>
      </c>
      <c r="AW21" s="7">
        <f t="shared" si="0"/>
        <v>42</v>
      </c>
      <c r="AX21" s="7">
        <f t="shared" si="0"/>
        <v>43</v>
      </c>
      <c r="AY21" s="7">
        <f t="shared" si="0"/>
        <v>44</v>
      </c>
      <c r="AZ21" s="7">
        <f t="shared" si="0"/>
        <v>45</v>
      </c>
      <c r="BA21" s="7">
        <f t="shared" si="0"/>
        <v>46</v>
      </c>
      <c r="BB21" s="7">
        <f t="shared" si="0"/>
        <v>47</v>
      </c>
      <c r="BC21" s="7">
        <f t="shared" si="0"/>
        <v>48</v>
      </c>
      <c r="BD21" s="7">
        <f t="shared" si="0"/>
        <v>49</v>
      </c>
      <c r="BE21" s="7">
        <f t="shared" si="0"/>
        <v>50</v>
      </c>
      <c r="BF21" s="7">
        <f t="shared" si="0"/>
        <v>51</v>
      </c>
      <c r="BG21" s="7">
        <f t="shared" si="0"/>
        <v>52</v>
      </c>
      <c r="BH21" s="7">
        <f t="shared" si="0"/>
        <v>53</v>
      </c>
      <c r="BI21" s="7">
        <f t="shared" si="0"/>
        <v>54</v>
      </c>
      <c r="BJ21" s="7">
        <f t="shared" si="0"/>
        <v>55</v>
      </c>
      <c r="BK21" s="7">
        <f t="shared" si="0"/>
        <v>56</v>
      </c>
      <c r="BL21" s="7">
        <f t="shared" si="0"/>
        <v>57</v>
      </c>
      <c r="BM21" s="7">
        <f t="shared" si="0"/>
        <v>58</v>
      </c>
      <c r="BN21" s="7">
        <f t="shared" si="0"/>
        <v>59</v>
      </c>
      <c r="BO21" s="7">
        <f t="shared" si="0"/>
        <v>60</v>
      </c>
      <c r="BP21" s="7">
        <f t="shared" si="0"/>
        <v>61</v>
      </c>
      <c r="BQ21" s="7">
        <f t="shared" si="0"/>
        <v>62</v>
      </c>
      <c r="BR21" s="7">
        <f t="shared" si="0"/>
        <v>63</v>
      </c>
      <c r="BS21" s="7">
        <f t="shared" si="0"/>
        <v>64</v>
      </c>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row>
    <row r="22" spans="2:207" s="3" customFormat="1" ht="12.75">
      <c r="B22" s="66" t="s">
        <v>198</v>
      </c>
      <c r="C22" s="66" t="s">
        <v>92</v>
      </c>
      <c r="D22" s="43"/>
      <c r="E22" s="43"/>
      <c r="F22" s="48" t="str">
        <f>"A["&amp;FIXED(F21,0)&amp;"]"</f>
        <v>A[0]</v>
      </c>
      <c r="G22" s="48" t="str">
        <f aca="true" t="shared" si="1" ref="G22:AK22">"A["&amp;FIXED(G21,0)&amp;"]"</f>
        <v>A[0]</v>
      </c>
      <c r="H22" s="48" t="str">
        <f t="shared" si="1"/>
        <v>A[1]</v>
      </c>
      <c r="I22" s="48" t="str">
        <f t="shared" si="1"/>
        <v>A[2]</v>
      </c>
      <c r="J22" s="48" t="str">
        <f t="shared" si="1"/>
        <v>A[3]</v>
      </c>
      <c r="K22" s="48" t="str">
        <f t="shared" si="1"/>
        <v>A[4]</v>
      </c>
      <c r="L22" s="48" t="str">
        <f t="shared" si="1"/>
        <v>A[5]</v>
      </c>
      <c r="M22" s="48" t="str">
        <f t="shared" si="1"/>
        <v>A[6]</v>
      </c>
      <c r="N22" s="48" t="str">
        <f t="shared" si="1"/>
        <v>A[7]</v>
      </c>
      <c r="O22" s="48" t="str">
        <f t="shared" si="1"/>
        <v>A[8]</v>
      </c>
      <c r="P22" s="48" t="str">
        <f t="shared" si="1"/>
        <v>A[9]</v>
      </c>
      <c r="Q22" s="48" t="str">
        <f t="shared" si="1"/>
        <v>A[10]</v>
      </c>
      <c r="R22" s="48" t="str">
        <f t="shared" si="1"/>
        <v>A[11]</v>
      </c>
      <c r="S22" s="48" t="str">
        <f t="shared" si="1"/>
        <v>A[12]</v>
      </c>
      <c r="T22" s="48" t="str">
        <f t="shared" si="1"/>
        <v>A[13]</v>
      </c>
      <c r="U22" s="48" t="str">
        <f t="shared" si="1"/>
        <v>A[14]</v>
      </c>
      <c r="V22" s="48" t="str">
        <f t="shared" si="1"/>
        <v>A[15]</v>
      </c>
      <c r="W22" s="48" t="str">
        <f t="shared" si="1"/>
        <v>A[16]</v>
      </c>
      <c r="X22" s="48" t="str">
        <f t="shared" si="1"/>
        <v>A[17]</v>
      </c>
      <c r="Y22" s="48" t="str">
        <f t="shared" si="1"/>
        <v>A[18]</v>
      </c>
      <c r="Z22" s="48" t="str">
        <f t="shared" si="1"/>
        <v>A[19]</v>
      </c>
      <c r="AA22" s="48" t="str">
        <f t="shared" si="1"/>
        <v>A[20]</v>
      </c>
      <c r="AB22" s="48" t="str">
        <f t="shared" si="1"/>
        <v>A[21]</v>
      </c>
      <c r="AC22" s="48" t="str">
        <f t="shared" si="1"/>
        <v>A[22]</v>
      </c>
      <c r="AD22" s="48" t="str">
        <f t="shared" si="1"/>
        <v>A[23]</v>
      </c>
      <c r="AE22" s="48" t="str">
        <f t="shared" si="1"/>
        <v>A[24]</v>
      </c>
      <c r="AF22" s="48" t="str">
        <f t="shared" si="1"/>
        <v>A[25]</v>
      </c>
      <c r="AG22" s="48" t="str">
        <f t="shared" si="1"/>
        <v>A[26]</v>
      </c>
      <c r="AH22" s="48" t="str">
        <f t="shared" si="1"/>
        <v>A[27]</v>
      </c>
      <c r="AI22" s="48" t="str">
        <f t="shared" si="1"/>
        <v>A[28]</v>
      </c>
      <c r="AJ22" s="48" t="str">
        <f t="shared" si="1"/>
        <v>A[29]</v>
      </c>
      <c r="AK22" s="48" t="str">
        <f t="shared" si="1"/>
        <v>A[30]</v>
      </c>
      <c r="AL22" s="48" t="str">
        <f aca="true" t="shared" si="2" ref="AL22:BQ22">"A["&amp;FIXED(AL21,0)&amp;"]"</f>
        <v>A[31]</v>
      </c>
      <c r="AM22" s="48" t="str">
        <f t="shared" si="2"/>
        <v>A[32]</v>
      </c>
      <c r="AN22" s="48" t="str">
        <f t="shared" si="2"/>
        <v>A[33]</v>
      </c>
      <c r="AO22" s="48" t="str">
        <f t="shared" si="2"/>
        <v>A[34]</v>
      </c>
      <c r="AP22" s="48" t="str">
        <f t="shared" si="2"/>
        <v>A[35]</v>
      </c>
      <c r="AQ22" s="48" t="str">
        <f t="shared" si="2"/>
        <v>A[36]</v>
      </c>
      <c r="AR22" s="48" t="str">
        <f t="shared" si="2"/>
        <v>A[37]</v>
      </c>
      <c r="AS22" s="48" t="str">
        <f t="shared" si="2"/>
        <v>A[38]</v>
      </c>
      <c r="AT22" s="48" t="str">
        <f t="shared" si="2"/>
        <v>A[39]</v>
      </c>
      <c r="AU22" s="48" t="str">
        <f t="shared" si="2"/>
        <v>A[40]</v>
      </c>
      <c r="AV22" s="48" t="str">
        <f t="shared" si="2"/>
        <v>A[41]</v>
      </c>
      <c r="AW22" s="48" t="str">
        <f t="shared" si="2"/>
        <v>A[42]</v>
      </c>
      <c r="AX22" s="48" t="str">
        <f t="shared" si="2"/>
        <v>A[43]</v>
      </c>
      <c r="AY22" s="48" t="str">
        <f t="shared" si="2"/>
        <v>A[44]</v>
      </c>
      <c r="AZ22" s="48" t="str">
        <f t="shared" si="2"/>
        <v>A[45]</v>
      </c>
      <c r="BA22" s="48" t="str">
        <f t="shared" si="2"/>
        <v>A[46]</v>
      </c>
      <c r="BB22" s="48" t="str">
        <f t="shared" si="2"/>
        <v>A[47]</v>
      </c>
      <c r="BC22" s="48" t="str">
        <f t="shared" si="2"/>
        <v>A[48]</v>
      </c>
      <c r="BD22" s="48" t="str">
        <f t="shared" si="2"/>
        <v>A[49]</v>
      </c>
      <c r="BE22" s="48" t="str">
        <f t="shared" si="2"/>
        <v>A[50]</v>
      </c>
      <c r="BF22" s="48" t="str">
        <f t="shared" si="2"/>
        <v>A[51]</v>
      </c>
      <c r="BG22" s="48" t="str">
        <f t="shared" si="2"/>
        <v>A[52]</v>
      </c>
      <c r="BH22" s="48" t="str">
        <f t="shared" si="2"/>
        <v>A[53]</v>
      </c>
      <c r="BI22" s="48" t="str">
        <f t="shared" si="2"/>
        <v>A[54]</v>
      </c>
      <c r="BJ22" s="48" t="str">
        <f t="shared" si="2"/>
        <v>A[55]</v>
      </c>
      <c r="BK22" s="48" t="str">
        <f t="shared" si="2"/>
        <v>A[56]</v>
      </c>
      <c r="BL22" s="48" t="str">
        <f t="shared" si="2"/>
        <v>A[57]</v>
      </c>
      <c r="BM22" s="48" t="str">
        <f t="shared" si="2"/>
        <v>A[58]</v>
      </c>
      <c r="BN22" s="48" t="str">
        <f t="shared" si="2"/>
        <v>A[59]</v>
      </c>
      <c r="BO22" s="48" t="str">
        <f t="shared" si="2"/>
        <v>A[60]</v>
      </c>
      <c r="BP22" s="48" t="str">
        <f t="shared" si="2"/>
        <v>A[61]</v>
      </c>
      <c r="BQ22" s="48" t="str">
        <f t="shared" si="2"/>
        <v>A[62]</v>
      </c>
      <c r="BR22" s="48" t="str">
        <f>"A["&amp;FIXED(BR21,0)&amp;"]"</f>
        <v>A[63]</v>
      </c>
      <c r="BS22" s="48" t="str">
        <f>"A["&amp;FIXED(BS21,0)&amp;"]"</f>
        <v>A[64]</v>
      </c>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row>
    <row r="23" spans="2:71" ht="12.75">
      <c r="B23" s="44"/>
      <c r="C23" s="44"/>
      <c r="D23" s="43" t="s">
        <v>50</v>
      </c>
      <c r="E23" s="43" t="s">
        <v>51</v>
      </c>
      <c r="F23" s="145">
        <v>-2.5</v>
      </c>
      <c r="G23" s="44">
        <f>+F23</f>
        <v>-2.5</v>
      </c>
      <c r="H23" s="44">
        <f aca="true" t="shared" si="3" ref="H23:AM23">+G145</f>
        <v>-2.5</v>
      </c>
      <c r="I23" s="44">
        <f t="shared" si="3"/>
        <v>-2.377273188194396</v>
      </c>
      <c r="J23" s="44">
        <f t="shared" si="3"/>
        <v>-2.0992723005422578</v>
      </c>
      <c r="K23" s="44">
        <f t="shared" si="3"/>
        <v>-1.8282489270339652</v>
      </c>
      <c r="L23" s="44">
        <f t="shared" si="3"/>
        <v>-1.6967295497554837</v>
      </c>
      <c r="M23" s="44">
        <f t="shared" si="3"/>
        <v>-1.5466354080418614</v>
      </c>
      <c r="N23" s="44">
        <f t="shared" si="3"/>
        <v>-1.2522151800138859</v>
      </c>
      <c r="O23" s="44">
        <f t="shared" si="3"/>
        <v>-0.8909131834710281</v>
      </c>
      <c r="P23" s="44">
        <f t="shared" si="3"/>
        <v>-0.5266347926373735</v>
      </c>
      <c r="Q23" s="44">
        <f t="shared" si="3"/>
        <v>-0.16212182010073656</v>
      </c>
      <c r="R23" s="44">
        <f t="shared" si="3"/>
        <v>0.20218547065953696</v>
      </c>
      <c r="S23" s="44">
        <f t="shared" si="3"/>
        <v>0.5667257154213035</v>
      </c>
      <c r="T23" s="44">
        <f t="shared" si="3"/>
        <v>0.931058617765471</v>
      </c>
      <c r="U23" s="44">
        <f t="shared" si="3"/>
        <v>1.2801393518239708</v>
      </c>
      <c r="V23" s="44">
        <f t="shared" si="3"/>
        <v>1.5719250910806597</v>
      </c>
      <c r="W23" s="44">
        <f t="shared" si="3"/>
        <v>1.8202295398802806</v>
      </c>
      <c r="X23" s="44">
        <f t="shared" si="3"/>
        <v>2.0054998545188973</v>
      </c>
      <c r="Y23" s="44">
        <f t="shared" si="3"/>
        <v>2.2157784964042206</v>
      </c>
      <c r="Z23" s="44">
        <f t="shared" si="3"/>
        <v>2.432436388249569</v>
      </c>
      <c r="AA23" s="44">
        <f t="shared" si="3"/>
        <v>2.4182734722137726</v>
      </c>
      <c r="AB23" s="44">
        <f t="shared" si="3"/>
        <v>2.1856799650552365</v>
      </c>
      <c r="AC23" s="44">
        <f t="shared" si="3"/>
        <v>1.8654791703374365</v>
      </c>
      <c r="AD23" s="44">
        <f t="shared" si="3"/>
        <v>1.5160869755173798</v>
      </c>
      <c r="AE23" s="44">
        <f t="shared" si="3"/>
        <v>1.1515066140533896</v>
      </c>
      <c r="AF23" s="44">
        <f t="shared" si="3"/>
        <v>0.7871563277179531</v>
      </c>
      <c r="AG23" s="44">
        <f t="shared" si="3"/>
        <v>0.42259742896538477</v>
      </c>
      <c r="AH23" s="44">
        <f t="shared" si="3"/>
        <v>0.058270236745307555</v>
      </c>
      <c r="AI23" s="44">
        <f t="shared" si="3"/>
        <v>-0.30626390868202796</v>
      </c>
      <c r="AJ23" s="44">
        <f t="shared" si="3"/>
        <v>-0.673950345602207</v>
      </c>
      <c r="AK23" s="44">
        <f t="shared" si="3"/>
        <v>-1.0417971750817494</v>
      </c>
      <c r="AL23" s="44">
        <f t="shared" si="3"/>
        <v>-1.4124541039809335</v>
      </c>
      <c r="AM23" s="44">
        <f t="shared" si="3"/>
        <v>-1.6965659419223633</v>
      </c>
      <c r="AN23" s="44">
        <f aca="true" t="shared" si="4" ref="AN23:BS23">+AM145</f>
        <v>-1.9214553486031478</v>
      </c>
      <c r="AO23" s="44">
        <f t="shared" si="4"/>
        <v>-2.0950978933022397</v>
      </c>
      <c r="AP23" s="44">
        <f t="shared" si="4"/>
        <v>-2.3164211190418356</v>
      </c>
      <c r="AQ23" s="44">
        <f t="shared" si="4"/>
        <v>-2.5311978849136665</v>
      </c>
      <c r="AR23" s="44">
        <f t="shared" si="4"/>
        <v>-2.5454712131005497</v>
      </c>
      <c r="AS23" s="44">
        <f t="shared" si="4"/>
        <v>-2.323722394650482</v>
      </c>
      <c r="AT23" s="44">
        <f t="shared" si="4"/>
        <v>-1.9958671827650747</v>
      </c>
      <c r="AU23" s="44">
        <f t="shared" si="4"/>
        <v>-1.686181078677046</v>
      </c>
      <c r="AV23" s="44">
        <f t="shared" si="4"/>
        <v>-1.418133622012739</v>
      </c>
      <c r="AW23" s="44">
        <f t="shared" si="4"/>
        <v>-1.2613161219737083</v>
      </c>
      <c r="AX23" s="44">
        <f t="shared" si="4"/>
        <v>-1.1077100567544336</v>
      </c>
      <c r="AY23" s="44">
        <f t="shared" si="4"/>
        <v>-0.7902633705199081</v>
      </c>
      <c r="AZ23" s="44">
        <f t="shared" si="4"/>
        <v>-0.4227096833526981</v>
      </c>
      <c r="BA23" s="44">
        <f t="shared" si="4"/>
        <v>-0.05500429928245333</v>
      </c>
      <c r="BB23" s="44">
        <f t="shared" si="4"/>
        <v>0.31252940264362755</v>
      </c>
      <c r="BC23" s="44">
        <f t="shared" si="4"/>
        <v>0.6802140993407679</v>
      </c>
      <c r="BD23" s="44">
        <f t="shared" si="4"/>
        <v>1.0477264299553102</v>
      </c>
      <c r="BE23" s="44">
        <f t="shared" si="4"/>
        <v>1.3598918702494887</v>
      </c>
      <c r="BF23" s="44">
        <f t="shared" si="4"/>
        <v>1.6578703113851363</v>
      </c>
      <c r="BG23" s="44">
        <f t="shared" si="4"/>
        <v>1.9557128084136783</v>
      </c>
      <c r="BH23" s="44">
        <f t="shared" si="4"/>
        <v>2.187030556259194</v>
      </c>
      <c r="BI23" s="44">
        <f t="shared" si="4"/>
        <v>2.2726559298226228</v>
      </c>
      <c r="BJ23" s="44">
        <f t="shared" si="4"/>
        <v>2.1031207365258147</v>
      </c>
      <c r="BK23" s="44">
        <f t="shared" si="4"/>
        <v>1.7791159133390118</v>
      </c>
      <c r="BL23" s="44">
        <f t="shared" si="4"/>
        <v>1.4113597807713092</v>
      </c>
      <c r="BM23" s="44">
        <f t="shared" si="4"/>
        <v>1.0437573167832859</v>
      </c>
      <c r="BN23" s="44">
        <f t="shared" si="4"/>
        <v>0.6759857840899347</v>
      </c>
      <c r="BO23" s="44">
        <f t="shared" si="4"/>
        <v>0.3115673598733458</v>
      </c>
      <c r="BP23" s="44">
        <f t="shared" si="4"/>
        <v>-0.049690170392252556</v>
      </c>
      <c r="BQ23" s="44">
        <f t="shared" si="4"/>
        <v>-0.4106146009339464</v>
      </c>
      <c r="BR23" s="44">
        <f t="shared" si="4"/>
        <v>-0.7752408486870626</v>
      </c>
      <c r="BS23" s="44">
        <f t="shared" si="4"/>
        <v>-1.1396421372919812</v>
      </c>
    </row>
    <row r="24" spans="2:71" ht="12.75">
      <c r="B24" s="44"/>
      <c r="C24" s="44"/>
      <c r="D24" s="43" t="s">
        <v>54</v>
      </c>
      <c r="E24" s="43" t="s">
        <v>51</v>
      </c>
      <c r="F24" s="145">
        <v>0</v>
      </c>
      <c r="G24" s="44">
        <f>+F24</f>
        <v>0</v>
      </c>
      <c r="H24" s="44">
        <f aca="true" t="shared" si="5" ref="H24:AM24">+G146</f>
        <v>0.37070793312359557</v>
      </c>
      <c r="I24" s="44">
        <f t="shared" si="5"/>
        <v>0.6347432256189199</v>
      </c>
      <c r="J24" s="44">
        <f t="shared" si="5"/>
        <v>0.7056121474726761</v>
      </c>
      <c r="K24" s="44">
        <f t="shared" si="5"/>
        <v>0.5468085171413</v>
      </c>
      <c r="L24" s="44">
        <f t="shared" si="5"/>
        <v>0.25357173556666845</v>
      </c>
      <c r="M24" s="44">
        <f t="shared" si="5"/>
        <v>-0.006284739746950867</v>
      </c>
      <c r="N24" s="44">
        <f t="shared" si="5"/>
        <v>-0.0968895938989018</v>
      </c>
      <c r="O24" s="44">
        <f t="shared" si="5"/>
        <v>-0.09956506434115224</v>
      </c>
      <c r="P24" s="44">
        <f t="shared" si="5"/>
        <v>-0.10973156126178718</v>
      </c>
      <c r="Q24" s="44">
        <f t="shared" si="5"/>
        <v>-0.11935663346833802</v>
      </c>
      <c r="R24" s="44">
        <f t="shared" si="5"/>
        <v>-0.1284286556741963</v>
      </c>
      <c r="S24" s="44">
        <f t="shared" si="5"/>
        <v>-0.1369585508381325</v>
      </c>
      <c r="T24" s="44">
        <f t="shared" si="5"/>
        <v>-0.1449360164425246</v>
      </c>
      <c r="U24" s="44">
        <f t="shared" si="5"/>
        <v>-0.18243696425415504</v>
      </c>
      <c r="V24" s="44">
        <f t="shared" si="5"/>
        <v>-0.13093383701215489</v>
      </c>
      <c r="W24" s="44">
        <f t="shared" si="5"/>
        <v>0.10572333547609467</v>
      </c>
      <c r="X24" s="44">
        <f t="shared" si="5"/>
        <v>0.411478585745944</v>
      </c>
      <c r="Y24" s="44">
        <f t="shared" si="5"/>
        <v>0.5107166162727073</v>
      </c>
      <c r="Z24" s="44">
        <f t="shared" si="5"/>
        <v>0.32780753719377725</v>
      </c>
      <c r="AA24" s="44">
        <f t="shared" si="5"/>
        <v>0.04126555173710192</v>
      </c>
      <c r="AB24" s="44">
        <f t="shared" si="5"/>
        <v>-0.1641057217197757</v>
      </c>
      <c r="AC24" s="44">
        <f t="shared" si="5"/>
        <v>-0.19161222513364168</v>
      </c>
      <c r="AD24" s="44">
        <f t="shared" si="5"/>
        <v>-0.16639315614357691</v>
      </c>
      <c r="AE24" s="44">
        <f t="shared" si="5"/>
        <v>-0.172989306328551</v>
      </c>
      <c r="AF24" s="44">
        <f t="shared" si="5"/>
        <v>-0.1801288115830846</v>
      </c>
      <c r="AG24" s="44">
        <f t="shared" si="5"/>
        <v>-0.187820268063554</v>
      </c>
      <c r="AH24" s="44">
        <f t="shared" si="5"/>
        <v>-0.19605438592941482</v>
      </c>
      <c r="AI24" s="44">
        <f t="shared" si="5"/>
        <v>-0.2048410792800735</v>
      </c>
      <c r="AJ24" s="44">
        <f t="shared" si="5"/>
        <v>-0.20588383142899394</v>
      </c>
      <c r="AK24" s="44">
        <f t="shared" si="5"/>
        <v>-0.20728421749736814</v>
      </c>
      <c r="AL24" s="44">
        <f t="shared" si="5"/>
        <v>-0.20113501106129628</v>
      </c>
      <c r="AM24" s="44">
        <f t="shared" si="5"/>
        <v>-0.08717636116516075</v>
      </c>
      <c r="AN24" s="44">
        <f aca="true" t="shared" si="6" ref="AN24:BS24">+AM146</f>
        <v>0.18243156664920512</v>
      </c>
      <c r="AO24" s="44">
        <f t="shared" si="6"/>
        <v>0.49928256872804766</v>
      </c>
      <c r="AP24" s="44">
        <f t="shared" si="6"/>
        <v>0.7019390980760711</v>
      </c>
      <c r="AQ24" s="44">
        <f t="shared" si="6"/>
        <v>0.6246306550073832</v>
      </c>
      <c r="AR24" s="44">
        <f t="shared" si="6"/>
        <v>0.3443746716108931</v>
      </c>
      <c r="AS24" s="44">
        <f t="shared" si="6"/>
        <v>0.15954039619485233</v>
      </c>
      <c r="AT24" s="44">
        <f t="shared" si="6"/>
        <v>0.16291577905167434</v>
      </c>
      <c r="AU24" s="44">
        <f t="shared" si="6"/>
        <v>0.3104157231824952</v>
      </c>
      <c r="AV24" s="44">
        <f t="shared" si="6"/>
        <v>0.33435943084541087</v>
      </c>
      <c r="AW24" s="44">
        <f t="shared" si="6"/>
        <v>0.1118477348952567</v>
      </c>
      <c r="AX24" s="44">
        <f t="shared" si="6"/>
        <v>-0.12299757771480181</v>
      </c>
      <c r="AY24" s="44">
        <f t="shared" si="6"/>
        <v>-0.2050221750534931</v>
      </c>
      <c r="AZ24" s="44">
        <f t="shared" si="6"/>
        <v>-0.19508787704661237</v>
      </c>
      <c r="BA24" s="44">
        <f t="shared" si="6"/>
        <v>-0.1847921709005669</v>
      </c>
      <c r="BB24" s="44">
        <f t="shared" si="6"/>
        <v>-0.17414411118944992</v>
      </c>
      <c r="BC24" s="44">
        <f t="shared" si="6"/>
        <v>-0.16313434942891045</v>
      </c>
      <c r="BD24" s="44">
        <f t="shared" si="6"/>
        <v>-0.15177256817030985</v>
      </c>
      <c r="BE24" s="44">
        <f t="shared" si="6"/>
        <v>-0.051507065350060555</v>
      </c>
      <c r="BF24" s="44">
        <f t="shared" si="6"/>
        <v>0.158280809195547</v>
      </c>
      <c r="BG24" s="44">
        <f t="shared" si="6"/>
        <v>0.36864286881248365</v>
      </c>
      <c r="BH24" s="44">
        <f t="shared" si="6"/>
        <v>0.3450336869620815</v>
      </c>
      <c r="BI24" s="44">
        <f t="shared" si="6"/>
        <v>0.07875245490138807</v>
      </c>
      <c r="BJ24" s="44">
        <f t="shared" si="6"/>
        <v>-0.14852313010982018</v>
      </c>
      <c r="BK24" s="44">
        <f t="shared" si="6"/>
        <v>-0.22433447570805434</v>
      </c>
      <c r="BL24" s="44">
        <f t="shared" si="6"/>
        <v>-0.21604725674520112</v>
      </c>
      <c r="BM24" s="44">
        <f t="shared" si="6"/>
        <v>-0.20812061199255064</v>
      </c>
      <c r="BN24" s="44">
        <f t="shared" si="6"/>
        <v>-0.20054758223721145</v>
      </c>
      <c r="BO24" s="44">
        <f t="shared" si="6"/>
        <v>-0.20169465655576668</v>
      </c>
      <c r="BP24" s="44">
        <f t="shared" si="6"/>
        <v>-0.19542666849395646</v>
      </c>
      <c r="BQ24" s="44">
        <f t="shared" si="6"/>
        <v>-0.18989437666638811</v>
      </c>
      <c r="BR24" s="44">
        <f t="shared" si="6"/>
        <v>-0.1930643312338133</v>
      </c>
      <c r="BS24" s="44">
        <f t="shared" si="6"/>
        <v>-0.19677977886080625</v>
      </c>
    </row>
    <row r="25" spans="6:7" ht="12.75">
      <c r="F25" s="15"/>
      <c r="G25" s="15"/>
    </row>
    <row r="26" spans="6:207" ht="12.75">
      <c r="F26" s="15"/>
      <c r="G26" s="15"/>
      <c r="H26" s="9">
        <f aca="true" t="shared" si="7" ref="H26:AM26">+G139</f>
        <v>90</v>
      </c>
      <c r="I26" s="9">
        <f t="shared" si="7"/>
        <v>40.140845070422536</v>
      </c>
      <c r="J26" s="9">
        <f t="shared" si="7"/>
        <v>-11.537987046365785</v>
      </c>
      <c r="K26" s="9">
        <f t="shared" si="7"/>
        <v>310.8024384855491</v>
      </c>
      <c r="L26" s="9">
        <f t="shared" si="7"/>
        <v>277.5109024353924</v>
      </c>
      <c r="M26" s="9">
        <f t="shared" si="7"/>
        <v>322.5109024353924</v>
      </c>
      <c r="N26" s="9">
        <f t="shared" si="7"/>
        <v>363.2786567540104</v>
      </c>
      <c r="O26" s="9">
        <f t="shared" si="7"/>
        <v>-4.127200986575375</v>
      </c>
      <c r="P26" s="9">
        <f t="shared" si="7"/>
        <v>360.9299418705675</v>
      </c>
      <c r="Q26" s="9">
        <f t="shared" si="7"/>
        <v>-3.955062729248489</v>
      </c>
      <c r="R26" s="9">
        <f t="shared" si="7"/>
        <v>361.1020801278944</v>
      </c>
      <c r="S26" s="9">
        <f t="shared" si="7"/>
        <v>-3.7829244719216106</v>
      </c>
      <c r="T26" s="9">
        <f t="shared" si="7"/>
        <v>361.2742183852213</v>
      </c>
      <c r="U26" s="9">
        <f t="shared" si="7"/>
        <v>-13.537497095950274</v>
      </c>
      <c r="V26" s="9">
        <f t="shared" si="7"/>
        <v>393.5578465847592</v>
      </c>
      <c r="W26" s="9">
        <f t="shared" si="7"/>
        <v>53.69054800656015</v>
      </c>
      <c r="X26" s="9">
        <f t="shared" si="7"/>
        <v>63.88248658621466</v>
      </c>
      <c r="Y26" s="9">
        <f t="shared" si="7"/>
        <v>-13.353877050148974</v>
      </c>
      <c r="Z26" s="9">
        <f t="shared" si="7"/>
        <v>293.0097593134874</v>
      </c>
      <c r="AA26" s="9">
        <f t="shared" si="7"/>
        <v>241.33092719669907</v>
      </c>
      <c r="AB26" s="9">
        <f t="shared" si="7"/>
        <v>201.55564629782265</v>
      </c>
      <c r="AC26" s="9">
        <f t="shared" si="7"/>
        <v>168.2641102476659</v>
      </c>
      <c r="AD26" s="9">
        <f t="shared" si="7"/>
        <v>183.47900996113296</v>
      </c>
      <c r="AE26" s="9">
        <f t="shared" si="7"/>
        <v>178.59400536131696</v>
      </c>
      <c r="AF26" s="9">
        <f t="shared" si="7"/>
        <v>183.6511482184598</v>
      </c>
      <c r="AG26" s="9">
        <f t="shared" si="7"/>
        <v>178.7661436186438</v>
      </c>
      <c r="AH26" s="9">
        <f t="shared" si="7"/>
        <v>183.82328647578666</v>
      </c>
      <c r="AI26" s="9">
        <f t="shared" si="7"/>
        <v>178.93828187597066</v>
      </c>
      <c r="AJ26" s="9">
        <f t="shared" si="7"/>
        <v>181.38669686156143</v>
      </c>
      <c r="AK26" s="9">
        <f t="shared" si="7"/>
        <v>179.0495489742375</v>
      </c>
      <c r="AL26" s="9">
        <f t="shared" si="7"/>
        <v>179.0495489742375</v>
      </c>
      <c r="AM26" s="9">
        <f t="shared" si="7"/>
        <v>137.23852535219027</v>
      </c>
      <c r="AN26" s="9">
        <f aca="true" t="shared" si="8" ref="AN26:BS26">+AM139</f>
        <v>122.42680987101872</v>
      </c>
      <c r="AO26" s="9">
        <f t="shared" si="8"/>
        <v>115.02095213043295</v>
      </c>
      <c r="AP26" s="9">
        <f t="shared" si="8"/>
        <v>160.02095213043293</v>
      </c>
      <c r="AQ26" s="9">
        <f t="shared" si="8"/>
        <v>239.57151392818574</v>
      </c>
      <c r="AR26" s="9">
        <f t="shared" si="8"/>
        <v>294.59742066393704</v>
      </c>
      <c r="AS26" s="9">
        <f t="shared" si="8"/>
        <v>345.77814355550333</v>
      </c>
      <c r="AT26" s="9">
        <f t="shared" si="8"/>
        <v>375.4015745178464</v>
      </c>
      <c r="AU26" s="9">
        <f t="shared" si="8"/>
        <v>35.53427593964737</v>
      </c>
      <c r="AV26" s="9">
        <f t="shared" si="8"/>
        <v>-25.32532291422082</v>
      </c>
      <c r="AW26" s="9">
        <f t="shared" si="8"/>
        <v>275.6746770857792</v>
      </c>
      <c r="AX26" s="9">
        <f t="shared" si="8"/>
        <v>330.7005838215305</v>
      </c>
      <c r="AY26" s="9">
        <f t="shared" si="8"/>
        <v>360.32401478387357</v>
      </c>
      <c r="AZ26" s="9">
        <f t="shared" si="8"/>
        <v>2.772429769464343</v>
      </c>
      <c r="BA26" s="9">
        <f t="shared" si="8"/>
        <v>0.4352818821403992</v>
      </c>
      <c r="BB26" s="9">
        <f t="shared" si="8"/>
        <v>2.883696867731177</v>
      </c>
      <c r="BC26" s="9">
        <f t="shared" si="8"/>
        <v>0.5465489804072332</v>
      </c>
      <c r="BD26" s="9">
        <f t="shared" si="8"/>
        <v>2.994963965998011</v>
      </c>
      <c r="BE26" s="9">
        <f t="shared" si="8"/>
        <v>32.61839492834111</v>
      </c>
      <c r="BF26" s="9">
        <f t="shared" si="8"/>
        <v>37.67553778548397</v>
      </c>
      <c r="BG26" s="9">
        <f t="shared" si="8"/>
        <v>32.79053318566796</v>
      </c>
      <c r="BH26" s="9">
        <f t="shared" si="8"/>
        <v>-44.445830450695674</v>
      </c>
      <c r="BI26" s="9">
        <f t="shared" si="8"/>
        <v>260.09725048925213</v>
      </c>
      <c r="BJ26" s="9">
        <f t="shared" si="8"/>
        <v>206.4608868528885</v>
      </c>
      <c r="BK26" s="9">
        <f t="shared" si="8"/>
        <v>179.87765781659314</v>
      </c>
      <c r="BL26" s="9">
        <f t="shared" si="8"/>
        <v>177.5405099292692</v>
      </c>
      <c r="BM26" s="9">
        <f t="shared" si="8"/>
        <v>179.98892491485998</v>
      </c>
      <c r="BN26" s="9">
        <f t="shared" si="8"/>
        <v>177.65177702753604</v>
      </c>
      <c r="BO26" s="9">
        <f t="shared" si="8"/>
        <v>182.7089198846789</v>
      </c>
      <c r="BP26" s="9">
        <f t="shared" si="8"/>
        <v>175.3030621440931</v>
      </c>
      <c r="BQ26" s="9">
        <f t="shared" si="8"/>
        <v>182.94060259716753</v>
      </c>
      <c r="BR26" s="9">
        <f t="shared" si="8"/>
        <v>178.05559799735153</v>
      </c>
      <c r="BS26" s="9">
        <f t="shared" si="8"/>
        <v>183.11274085449438</v>
      </c>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row>
    <row r="27" spans="2:207" ht="25.5">
      <c r="B27" s="67" t="s">
        <v>199</v>
      </c>
      <c r="C27" s="67" t="s">
        <v>27</v>
      </c>
      <c r="D27" s="47" t="s">
        <v>163</v>
      </c>
      <c r="E27" s="47" t="s">
        <v>75</v>
      </c>
      <c r="F27" s="68"/>
      <c r="G27" s="69">
        <f>+F18</f>
        <v>90</v>
      </c>
      <c r="H27" s="69">
        <f aca="true" t="shared" si="9" ref="H27:AM27">IF(H26&lt;0,+H26+360,IF(H26&gt;360,H26-360,H26))</f>
        <v>90</v>
      </c>
      <c r="I27" s="69">
        <f t="shared" si="9"/>
        <v>40.140845070422536</v>
      </c>
      <c r="J27" s="69">
        <f t="shared" si="9"/>
        <v>348.4620129536342</v>
      </c>
      <c r="K27" s="69">
        <f t="shared" si="9"/>
        <v>310.8024384855491</v>
      </c>
      <c r="L27" s="69">
        <f t="shared" si="9"/>
        <v>277.5109024353924</v>
      </c>
      <c r="M27" s="69">
        <f t="shared" si="9"/>
        <v>322.5109024353924</v>
      </c>
      <c r="N27" s="69">
        <f t="shared" si="9"/>
        <v>3.278656754010399</v>
      </c>
      <c r="O27" s="69">
        <f t="shared" si="9"/>
        <v>355.87279901342464</v>
      </c>
      <c r="P27" s="69">
        <f t="shared" si="9"/>
        <v>0.929941870567518</v>
      </c>
      <c r="Q27" s="69">
        <f t="shared" si="9"/>
        <v>356.0449372707515</v>
      </c>
      <c r="R27" s="69">
        <f t="shared" si="9"/>
        <v>1.1020801278943964</v>
      </c>
      <c r="S27" s="69">
        <f t="shared" si="9"/>
        <v>356.2170755280784</v>
      </c>
      <c r="T27" s="69">
        <f t="shared" si="9"/>
        <v>1.2742183852212747</v>
      </c>
      <c r="U27" s="69">
        <f t="shared" si="9"/>
        <v>346.4625029040497</v>
      </c>
      <c r="V27" s="69">
        <f t="shared" si="9"/>
        <v>33.557846584759204</v>
      </c>
      <c r="W27" s="69">
        <f t="shared" si="9"/>
        <v>53.69054800656015</v>
      </c>
      <c r="X27" s="69">
        <f t="shared" si="9"/>
        <v>63.88248658621466</v>
      </c>
      <c r="Y27" s="69">
        <f t="shared" si="9"/>
        <v>346.646122949851</v>
      </c>
      <c r="Z27" s="69">
        <f t="shared" si="9"/>
        <v>293.0097593134874</v>
      </c>
      <c r="AA27" s="69">
        <f t="shared" si="9"/>
        <v>241.33092719669907</v>
      </c>
      <c r="AB27" s="69">
        <f t="shared" si="9"/>
        <v>201.55564629782265</v>
      </c>
      <c r="AC27" s="69">
        <f t="shared" si="9"/>
        <v>168.2641102476659</v>
      </c>
      <c r="AD27" s="69">
        <f t="shared" si="9"/>
        <v>183.47900996113296</v>
      </c>
      <c r="AE27" s="69">
        <f t="shared" si="9"/>
        <v>178.59400536131696</v>
      </c>
      <c r="AF27" s="69">
        <f t="shared" si="9"/>
        <v>183.6511482184598</v>
      </c>
      <c r="AG27" s="69">
        <f t="shared" si="9"/>
        <v>178.7661436186438</v>
      </c>
      <c r="AH27" s="69">
        <f t="shared" si="9"/>
        <v>183.82328647578666</v>
      </c>
      <c r="AI27" s="69">
        <f t="shared" si="9"/>
        <v>178.93828187597066</v>
      </c>
      <c r="AJ27" s="69">
        <f t="shared" si="9"/>
        <v>181.38669686156143</v>
      </c>
      <c r="AK27" s="69">
        <f t="shared" si="9"/>
        <v>179.0495489742375</v>
      </c>
      <c r="AL27" s="69">
        <f t="shared" si="9"/>
        <v>179.0495489742375</v>
      </c>
      <c r="AM27" s="69">
        <f t="shared" si="9"/>
        <v>137.23852535219027</v>
      </c>
      <c r="AN27" s="69">
        <f aca="true" t="shared" si="10" ref="AN27:BS27">IF(AN26&lt;0,+AN26+360,IF(AN26&gt;360,AN26-360,AN26))</f>
        <v>122.42680987101872</v>
      </c>
      <c r="AO27" s="69">
        <f t="shared" si="10"/>
        <v>115.02095213043295</v>
      </c>
      <c r="AP27" s="69">
        <f t="shared" si="10"/>
        <v>160.02095213043293</v>
      </c>
      <c r="AQ27" s="69">
        <f t="shared" si="10"/>
        <v>239.57151392818574</v>
      </c>
      <c r="AR27" s="69">
        <f t="shared" si="10"/>
        <v>294.59742066393704</v>
      </c>
      <c r="AS27" s="69">
        <f t="shared" si="10"/>
        <v>345.77814355550333</v>
      </c>
      <c r="AT27" s="69">
        <f t="shared" si="10"/>
        <v>15.401574517846427</v>
      </c>
      <c r="AU27" s="69">
        <f t="shared" si="10"/>
        <v>35.53427593964737</v>
      </c>
      <c r="AV27" s="69">
        <f t="shared" si="10"/>
        <v>334.6746770857792</v>
      </c>
      <c r="AW27" s="69">
        <f t="shared" si="10"/>
        <v>275.6746770857792</v>
      </c>
      <c r="AX27" s="69">
        <f t="shared" si="10"/>
        <v>330.7005838215305</v>
      </c>
      <c r="AY27" s="69">
        <f t="shared" si="10"/>
        <v>0.3240147838735652</v>
      </c>
      <c r="AZ27" s="69">
        <f t="shared" si="10"/>
        <v>2.772429769464343</v>
      </c>
      <c r="BA27" s="69">
        <f t="shared" si="10"/>
        <v>0.4352818821403992</v>
      </c>
      <c r="BB27" s="69">
        <f t="shared" si="10"/>
        <v>2.883696867731177</v>
      </c>
      <c r="BC27" s="69">
        <f t="shared" si="10"/>
        <v>0.5465489804072332</v>
      </c>
      <c r="BD27" s="69">
        <f t="shared" si="10"/>
        <v>2.994963965998011</v>
      </c>
      <c r="BE27" s="69">
        <f t="shared" si="10"/>
        <v>32.61839492834111</v>
      </c>
      <c r="BF27" s="69">
        <f t="shared" si="10"/>
        <v>37.67553778548397</v>
      </c>
      <c r="BG27" s="69">
        <f t="shared" si="10"/>
        <v>32.79053318566796</v>
      </c>
      <c r="BH27" s="69">
        <f t="shared" si="10"/>
        <v>315.55416954930433</v>
      </c>
      <c r="BI27" s="69">
        <f t="shared" si="10"/>
        <v>260.09725048925213</v>
      </c>
      <c r="BJ27" s="69">
        <f t="shared" si="10"/>
        <v>206.4608868528885</v>
      </c>
      <c r="BK27" s="69">
        <f t="shared" si="10"/>
        <v>179.87765781659314</v>
      </c>
      <c r="BL27" s="69">
        <f t="shared" si="10"/>
        <v>177.5405099292692</v>
      </c>
      <c r="BM27" s="69">
        <f t="shared" si="10"/>
        <v>179.98892491485998</v>
      </c>
      <c r="BN27" s="69">
        <f t="shared" si="10"/>
        <v>177.65177702753604</v>
      </c>
      <c r="BO27" s="69">
        <f t="shared" si="10"/>
        <v>182.7089198846789</v>
      </c>
      <c r="BP27" s="69">
        <f t="shared" si="10"/>
        <v>175.3030621440931</v>
      </c>
      <c r="BQ27" s="69">
        <f t="shared" si="10"/>
        <v>182.94060259716753</v>
      </c>
      <c r="BR27" s="69">
        <f t="shared" si="10"/>
        <v>178.05559799735153</v>
      </c>
      <c r="BS27" s="69">
        <f t="shared" si="10"/>
        <v>183.11274085449438</v>
      </c>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row>
    <row r="28" spans="5:71" ht="12.75">
      <c r="E28" s="3" t="s">
        <v>112</v>
      </c>
      <c r="G28" s="4">
        <f aca="true" t="shared" si="11" ref="G28:AL28">RADIANS(G27)</f>
        <v>1.5707963267948966</v>
      </c>
      <c r="H28" s="4">
        <f t="shared" si="11"/>
        <v>1.5707963267948966</v>
      </c>
      <c r="I28" s="4">
        <f t="shared" si="11"/>
        <v>0.7005899110118083</v>
      </c>
      <c r="J28" s="4">
        <f t="shared" si="11"/>
        <v>6.081809444168048</v>
      </c>
      <c r="K28" s="4">
        <f t="shared" si="11"/>
        <v>5.42452587479997</v>
      </c>
      <c r="L28" s="4">
        <f t="shared" si="11"/>
        <v>4.8434789576783475</v>
      </c>
      <c r="M28" s="4">
        <f t="shared" si="11"/>
        <v>5.628877121075796</v>
      </c>
      <c r="N28" s="4">
        <f t="shared" si="11"/>
        <v>0.05722335540023126</v>
      </c>
      <c r="O28" s="4">
        <f t="shared" si="11"/>
        <v>6.211152061072288</v>
      </c>
      <c r="P28" s="4">
        <f t="shared" si="11"/>
        <v>0.016230547493558137</v>
      </c>
      <c r="Q28" s="4">
        <f t="shared" si="11"/>
        <v>6.214156440431287</v>
      </c>
      <c r="R28" s="4">
        <f t="shared" si="11"/>
        <v>0.01923492685255742</v>
      </c>
      <c r="S28" s="4">
        <f t="shared" si="11"/>
        <v>6.217160819790287</v>
      </c>
      <c r="T28" s="4">
        <f t="shared" si="11"/>
        <v>0.0222393062115567</v>
      </c>
      <c r="U28" s="4">
        <f t="shared" si="11"/>
        <v>6.046911410376083</v>
      </c>
      <c r="V28" s="4">
        <f t="shared" si="11"/>
        <v>0.5856949127831825</v>
      </c>
      <c r="W28" s="4">
        <f t="shared" si="11"/>
        <v>0.9370768399145527</v>
      </c>
      <c r="X28" s="4">
        <f t="shared" si="11"/>
        <v>1.1149597252905583</v>
      </c>
      <c r="Y28" s="4">
        <f t="shared" si="11"/>
        <v>6.050116184747979</v>
      </c>
      <c r="Z28" s="4">
        <f t="shared" si="11"/>
        <v>5.113985040496475</v>
      </c>
      <c r="AA28" s="4">
        <f t="shared" si="11"/>
        <v>4.212019266473128</v>
      </c>
      <c r="AB28" s="4">
        <f t="shared" si="11"/>
        <v>3.5178096538821246</v>
      </c>
      <c r="AC28" s="4">
        <f t="shared" si="11"/>
        <v>2.9367627367605014</v>
      </c>
      <c r="AD28" s="4">
        <f t="shared" si="11"/>
        <v>3.202312832121243</v>
      </c>
      <c r="AE28" s="4">
        <f t="shared" si="11"/>
        <v>3.117053417879386</v>
      </c>
      <c r="AF28" s="4">
        <f t="shared" si="11"/>
        <v>3.205317211480242</v>
      </c>
      <c r="AG28" s="4">
        <f t="shared" si="11"/>
        <v>3.1200577972383847</v>
      </c>
      <c r="AH28" s="4">
        <f t="shared" si="11"/>
        <v>3.208321590839241</v>
      </c>
      <c r="AI28" s="4">
        <f t="shared" si="11"/>
        <v>3.123062176597384</v>
      </c>
      <c r="AJ28" s="4">
        <f t="shared" si="11"/>
        <v>3.165795079551112</v>
      </c>
      <c r="AK28" s="4">
        <f t="shared" si="11"/>
        <v>3.12500415381128</v>
      </c>
      <c r="AL28" s="4">
        <f t="shared" si="11"/>
        <v>3.12500415381128</v>
      </c>
      <c r="AM28" s="4">
        <f aca="true" t="shared" si="12" ref="AM28:BR28">RADIANS(AM27)</f>
        <v>2.3952641279774305</v>
      </c>
      <c r="AN28" s="4">
        <f t="shared" si="12"/>
        <v>2.136750924962371</v>
      </c>
      <c r="AO28" s="4">
        <f t="shared" si="12"/>
        <v>2.007494323454841</v>
      </c>
      <c r="AP28" s="4">
        <f t="shared" si="12"/>
        <v>2.7928924868522893</v>
      </c>
      <c r="AQ28" s="4">
        <f t="shared" si="12"/>
        <v>4.1813117120342955</v>
      </c>
      <c r="AR28" s="4">
        <f t="shared" si="12"/>
        <v>5.141694958468481</v>
      </c>
      <c r="AS28" s="4">
        <f t="shared" si="12"/>
        <v>6.034967086477145</v>
      </c>
      <c r="AT28" s="4">
        <f t="shared" si="12"/>
        <v>0.2688081853276783</v>
      </c>
      <c r="AU28" s="4">
        <f t="shared" si="12"/>
        <v>0.6201901124590485</v>
      </c>
      <c r="AV28" s="4">
        <f t="shared" si="12"/>
        <v>5.841175038195668</v>
      </c>
      <c r="AW28" s="4">
        <f t="shared" si="12"/>
        <v>4.811430779519013</v>
      </c>
      <c r="AX28" s="4">
        <f t="shared" si="12"/>
        <v>5.771814025953199</v>
      </c>
      <c r="AY28" s="4">
        <f t="shared" si="12"/>
        <v>0.005655124803731539</v>
      </c>
      <c r="AZ28" s="4">
        <f t="shared" si="12"/>
        <v>0.048388027757460136</v>
      </c>
      <c r="BA28" s="4">
        <f t="shared" si="12"/>
        <v>0.0075971020176278685</v>
      </c>
      <c r="BB28" s="4">
        <f t="shared" si="12"/>
        <v>0.050330004971356465</v>
      </c>
      <c r="BC28" s="4">
        <f t="shared" si="12"/>
        <v>0.009539079231524198</v>
      </c>
      <c r="BD28" s="4">
        <f t="shared" si="12"/>
        <v>0.052271982185252794</v>
      </c>
      <c r="BE28" s="4">
        <f t="shared" si="12"/>
        <v>0.5692983882153723</v>
      </c>
      <c r="BF28" s="4">
        <f t="shared" si="12"/>
        <v>0.6575621818162283</v>
      </c>
      <c r="BG28" s="4">
        <f t="shared" si="12"/>
        <v>0.572302767574371</v>
      </c>
      <c r="BH28" s="4">
        <f t="shared" si="12"/>
        <v>5.5074592270317915</v>
      </c>
      <c r="BI28" s="4">
        <f t="shared" si="12"/>
        <v>4.539553396421882</v>
      </c>
      <c r="BJ28" s="4">
        <f t="shared" si="12"/>
        <v>3.603422252170378</v>
      </c>
      <c r="BK28" s="4">
        <f t="shared" si="12"/>
        <v>3.1394573796752647</v>
      </c>
      <c r="BL28" s="4">
        <f t="shared" si="12"/>
        <v>3.0986664539354325</v>
      </c>
      <c r="BM28" s="4">
        <f t="shared" si="12"/>
        <v>3.141399356889161</v>
      </c>
      <c r="BN28" s="4">
        <f t="shared" si="12"/>
        <v>3.100608431149329</v>
      </c>
      <c r="BO28" s="4">
        <f t="shared" si="12"/>
        <v>3.188872224750185</v>
      </c>
      <c r="BP28" s="4">
        <f t="shared" si="12"/>
        <v>3.059615623242655</v>
      </c>
      <c r="BQ28" s="4">
        <f t="shared" si="12"/>
        <v>3.192915850903063</v>
      </c>
      <c r="BR28" s="4">
        <f t="shared" si="12"/>
        <v>3.107656436661206</v>
      </c>
      <c r="BS28" s="4">
        <f>RADIANS(BS27)</f>
        <v>3.195920230262062</v>
      </c>
    </row>
    <row r="29" spans="6:7" ht="12.75">
      <c r="F29" s="15"/>
      <c r="G29" s="15"/>
    </row>
    <row r="30" spans="2:71" ht="12.75">
      <c r="B30" s="104" t="s">
        <v>200</v>
      </c>
      <c r="C30" s="39" t="s">
        <v>164</v>
      </c>
      <c r="E30" s="3" t="s">
        <v>113</v>
      </c>
      <c r="F30" s="15"/>
      <c r="G30" s="4">
        <f>+TR!G70</f>
        <v>0.09801388260477462</v>
      </c>
      <c r="H30" s="4">
        <f>+TR!H70</f>
        <v>0.08539111218841255</v>
      </c>
      <c r="I30" s="4">
        <f>+TR!I70</f>
        <v>0.08485142713240335</v>
      </c>
      <c r="J30" s="4">
        <f>+TR!J70</f>
        <v>0.08870348721690968</v>
      </c>
      <c r="K30" s="4">
        <f>+TR!K70</f>
        <v>0.08983284259626419</v>
      </c>
      <c r="L30" s="4">
        <f>+TR!L70</f>
        <v>0.08672001452460819</v>
      </c>
      <c r="M30" s="4">
        <f>+TR!M70</f>
        <v>0.08786625177310685</v>
      </c>
      <c r="N30" s="4">
        <f>+TR!N70</f>
        <v>0.09624524077698639</v>
      </c>
      <c r="O30" s="4">
        <f>+TR!O70</f>
        <v>0.09680462161872397</v>
      </c>
      <c r="P30" s="4">
        <f>+TR!P70</f>
        <v>0.09684549437448964</v>
      </c>
      <c r="Q30" s="4">
        <f>+TR!Q70</f>
        <v>0.09680462161872397</v>
      </c>
      <c r="R30" s="4">
        <f>+TR!R70</f>
        <v>0.09684549437448964</v>
      </c>
      <c r="S30" s="4">
        <f>+TR!S70</f>
        <v>0.09680462161872397</v>
      </c>
      <c r="T30" s="4">
        <f>+TR!T70</f>
        <v>0.09446259154435749</v>
      </c>
      <c r="U30" s="4">
        <f>+TR!U70</f>
        <v>0.0861514230053463</v>
      </c>
      <c r="V30" s="4">
        <f>+TR!V70</f>
        <v>0.09315809725553842</v>
      </c>
      <c r="W30" s="4">
        <f>+TR!W70</f>
        <v>0.09557783317450032</v>
      </c>
      <c r="X30" s="4">
        <f>+TR!X70</f>
        <v>0.07693588539195202</v>
      </c>
      <c r="Y30" s="4">
        <f>+TR!Y70</f>
        <v>0.08431572358593885</v>
      </c>
      <c r="Z30" s="4">
        <f>+TR!Z70</f>
        <v>0.08485142713240335</v>
      </c>
      <c r="AA30" s="4">
        <f>+TR!AA70</f>
        <v>0.08814327929111619</v>
      </c>
      <c r="AB30" s="4">
        <f>+TR!AB70</f>
        <v>0.08983284259626419</v>
      </c>
      <c r="AC30" s="4">
        <f>+TR!AC70</f>
        <v>0.094362542783438</v>
      </c>
      <c r="AD30" s="4">
        <f>+TR!AD70</f>
        <v>0.09684549437448964</v>
      </c>
      <c r="AE30" s="4">
        <f>+TR!AE70</f>
        <v>0.09680462161872397</v>
      </c>
      <c r="AF30" s="4">
        <f>+TR!AF70</f>
        <v>0.09684549437448964</v>
      </c>
      <c r="AG30" s="4">
        <f>+TR!AG70</f>
        <v>0.09680462161872397</v>
      </c>
      <c r="AH30" s="4">
        <f>+TR!AH70</f>
        <v>0.09684549437448964</v>
      </c>
      <c r="AI30" s="4">
        <f>+TR!AI70</f>
        <v>0.09742259589295876</v>
      </c>
      <c r="AJ30" s="4">
        <f>+TR!AJ70</f>
        <v>0.09744892524345708</v>
      </c>
      <c r="AK30" s="4">
        <f>+TR!AK70</f>
        <v>0.09795620440740774</v>
      </c>
      <c r="AL30" s="4">
        <f>+TR!AL70</f>
        <v>0.08758616930047701</v>
      </c>
      <c r="AM30" s="4">
        <f>+TR!AM70</f>
        <v>0.09446259154435749</v>
      </c>
      <c r="AN30" s="4">
        <f>+TR!AN70</f>
        <v>0.09624524077698639</v>
      </c>
      <c r="AO30" s="4">
        <f>+TR!AO70</f>
        <v>0.08672001452460819</v>
      </c>
      <c r="AP30" s="4">
        <f>+TR!AP70</f>
        <v>0.07621226686187674</v>
      </c>
      <c r="AQ30" s="4">
        <f>+TR!AQ70</f>
        <v>0.0839105652188167</v>
      </c>
      <c r="AR30" s="4">
        <f>+TR!AR70</f>
        <v>0.08502396578373192</v>
      </c>
      <c r="AS30" s="4">
        <f>+TR!AS70</f>
        <v>0.09078026637106773</v>
      </c>
      <c r="AT30" s="4">
        <f>+TR!AT70</f>
        <v>0.09315809725553842</v>
      </c>
      <c r="AU30" s="4">
        <f>+TR!AU70</f>
        <v>0.08221702967521681</v>
      </c>
      <c r="AV30" s="4">
        <f>+TR!AV70</f>
        <v>0.08273461345905908</v>
      </c>
      <c r="AW30" s="4">
        <f>+TR!AW70</f>
        <v>0.0839105652188167</v>
      </c>
      <c r="AX30" s="4">
        <f>+TR!AX70</f>
        <v>0.09078026637106773</v>
      </c>
      <c r="AY30" s="4">
        <f>+TR!AY70</f>
        <v>0.09742259589295876</v>
      </c>
      <c r="AZ30" s="4">
        <f>+TR!AZ70</f>
        <v>0.09744892524345708</v>
      </c>
      <c r="BA30" s="4">
        <f>+TR!BA70</f>
        <v>0.09742259589295876</v>
      </c>
      <c r="BB30" s="4">
        <f>+TR!BB70</f>
        <v>0.09744892524345708</v>
      </c>
      <c r="BC30" s="4">
        <f>+TR!BC70</f>
        <v>0.09742259589295876</v>
      </c>
      <c r="BD30" s="4">
        <f>+TR!BD70</f>
        <v>0.09078026637106773</v>
      </c>
      <c r="BE30" s="4">
        <f>+TR!BE70</f>
        <v>0.09680462161872397</v>
      </c>
      <c r="BF30" s="4">
        <f>+TR!BF70</f>
        <v>0.09684549437448964</v>
      </c>
      <c r="BG30" s="4">
        <f>+TR!BG70</f>
        <v>0.07693588539195202</v>
      </c>
      <c r="BH30" s="4">
        <f>+TR!BH70</f>
        <v>0.0837842046754993</v>
      </c>
      <c r="BI30" s="4">
        <f>+TR!BI70</f>
        <v>0.08431572358593885</v>
      </c>
      <c r="BJ30" s="4">
        <f>+TR!BJ70</f>
        <v>0.09154825412815099</v>
      </c>
      <c r="BK30" s="4">
        <f>+TR!BK70</f>
        <v>0.09744892524345708</v>
      </c>
      <c r="BL30" s="4">
        <f>+TR!BL70</f>
        <v>0.09742259589295876</v>
      </c>
      <c r="BM30" s="4">
        <f>+TR!BM70</f>
        <v>0.09744892524345708</v>
      </c>
      <c r="BN30" s="4">
        <f>+TR!BN70</f>
        <v>0.09680462161872397</v>
      </c>
      <c r="BO30" s="4">
        <f>+TR!BO70</f>
        <v>0.09624524077698639</v>
      </c>
      <c r="BP30" s="4">
        <f>+TR!BP70</f>
        <v>0.09618974007199453</v>
      </c>
      <c r="BQ30" s="4">
        <f>+TR!BQ70</f>
        <v>0.09684549437448964</v>
      </c>
      <c r="BR30" s="4">
        <f>+TR!BR70</f>
        <v>0.09680462161872397</v>
      </c>
      <c r="BS30" s="4">
        <f>+TR!BS70</f>
        <v>0.09624524077698639</v>
      </c>
    </row>
    <row r="31" spans="6:7" ht="12.75">
      <c r="F31" s="15"/>
      <c r="G31" s="15"/>
    </row>
    <row r="32" spans="2:71" ht="12.75">
      <c r="B32" s="39" t="s">
        <v>201</v>
      </c>
      <c r="C32" s="39" t="s">
        <v>105</v>
      </c>
      <c r="D32" s="3" t="s">
        <v>50</v>
      </c>
      <c r="E32" s="3" t="s">
        <v>51</v>
      </c>
      <c r="F32" s="15"/>
      <c r="G32" s="4">
        <f aca="true" t="shared" si="13" ref="G32:P32">+G23+G30*COS(G28)</f>
        <v>-2.5</v>
      </c>
      <c r="H32" s="4">
        <f t="shared" si="13"/>
        <v>-2.5</v>
      </c>
      <c r="I32" s="4">
        <f t="shared" si="13"/>
        <v>-2.312407494544292</v>
      </c>
      <c r="J32" s="4">
        <f t="shared" si="13"/>
        <v>-2.0123613060289975</v>
      </c>
      <c r="K32" s="4">
        <f t="shared" si="13"/>
        <v>-1.7695474026383884</v>
      </c>
      <c r="L32" s="4">
        <f t="shared" si="13"/>
        <v>-1.6853939564682234</v>
      </c>
      <c r="M32" s="4">
        <f t="shared" si="13"/>
        <v>-1.476916246781081</v>
      </c>
      <c r="N32" s="4">
        <f t="shared" si="13"/>
        <v>-1.1561274743596406</v>
      </c>
      <c r="O32" s="4">
        <f t="shared" si="13"/>
        <v>-0.7943596026302108</v>
      </c>
      <c r="P32" s="4">
        <f t="shared" si="13"/>
        <v>-0.4298020540196874</v>
      </c>
      <c r="Q32" s="4">
        <f aca="true" t="shared" si="14" ref="Q32:BS32">+Q23+Q30*COS(Q28)</f>
        <v>-0.06554774317312942</v>
      </c>
      <c r="R32" s="4">
        <f t="shared" si="14"/>
        <v>0.2990130500216374</v>
      </c>
      <c r="S32" s="4">
        <f t="shared" si="14"/>
        <v>0.6633194167302162</v>
      </c>
      <c r="T32" s="4">
        <f t="shared" si="14"/>
        <v>1.0254978502999688</v>
      </c>
      <c r="U32" s="4">
        <f t="shared" si="14"/>
        <v>1.3638972241901453</v>
      </c>
      <c r="V32" s="4">
        <f t="shared" si="14"/>
        <v>1.649556356316047</v>
      </c>
      <c r="W32" s="4">
        <f t="shared" si="14"/>
        <v>1.8768255832820555</v>
      </c>
      <c r="X32" s="4">
        <f t="shared" si="14"/>
        <v>2.039368081170561</v>
      </c>
      <c r="Y32" s="4">
        <f t="shared" si="14"/>
        <v>2.2978145015269056</v>
      </c>
      <c r="Z32" s="4">
        <f t="shared" si="14"/>
        <v>2.4656037856347073</v>
      </c>
      <c r="AA32" s="4">
        <f t="shared" si="14"/>
        <v>2.3759867374720427</v>
      </c>
      <c r="AB32" s="4">
        <f t="shared" si="14"/>
        <v>2.1021299255424264</v>
      </c>
      <c r="AC32" s="4">
        <f t="shared" si="14"/>
        <v>1.773089220487272</v>
      </c>
      <c r="AD32" s="4">
        <f t="shared" si="14"/>
        <v>1.4194199580640685</v>
      </c>
      <c r="AE32" s="4">
        <f t="shared" si="14"/>
        <v>1.0547311375895128</v>
      </c>
      <c r="AF32" s="4">
        <f t="shared" si="14"/>
        <v>0.6905074028358109</v>
      </c>
      <c r="AG32" s="4">
        <f t="shared" si="14"/>
        <v>0.32581525305268844</v>
      </c>
      <c r="AH32" s="4">
        <f t="shared" si="14"/>
        <v>-0.03835972318458207</v>
      </c>
      <c r="AI32" s="4">
        <f t="shared" si="14"/>
        <v>-0.4036697786374054</v>
      </c>
      <c r="AJ32" s="4">
        <f t="shared" si="14"/>
        <v>-0.7713707315231645</v>
      </c>
      <c r="AK32" s="4">
        <f t="shared" si="14"/>
        <v>-1.1397399020860974</v>
      </c>
      <c r="AL32" s="4">
        <f t="shared" si="14"/>
        <v>-1.5000282226500774</v>
      </c>
      <c r="AM32" s="4">
        <f t="shared" si="14"/>
        <v>-1.765919106209095</v>
      </c>
      <c r="AN32" s="4">
        <f t="shared" si="14"/>
        <v>-1.973064146265752</v>
      </c>
      <c r="AO32" s="4">
        <f t="shared" si="14"/>
        <v>-2.1317760935639587</v>
      </c>
      <c r="AP32" s="4">
        <f t="shared" si="14"/>
        <v>-2.388046750994695</v>
      </c>
      <c r="AQ32" s="4">
        <f t="shared" si="14"/>
        <v>-2.573695441433515</v>
      </c>
      <c r="AR32" s="4">
        <f t="shared" si="14"/>
        <v>-2.510080849491852</v>
      </c>
      <c r="AS32" s="4">
        <f t="shared" si="14"/>
        <v>-2.235724388871288</v>
      </c>
      <c r="AT32" s="4">
        <f t="shared" si="14"/>
        <v>-1.906054569200154</v>
      </c>
      <c r="AU32" s="4">
        <f t="shared" si="14"/>
        <v>-1.6192754925222244</v>
      </c>
      <c r="AV32" s="4">
        <f t="shared" si="14"/>
        <v>-1.343350335834234</v>
      </c>
      <c r="AW32" s="4">
        <f t="shared" si="14"/>
        <v>-1.25301904888386</v>
      </c>
      <c r="AX32" s="4">
        <f t="shared" si="14"/>
        <v>-1.028542923226865</v>
      </c>
      <c r="AY32" s="4">
        <f t="shared" si="14"/>
        <v>-0.6928423324313708</v>
      </c>
      <c r="AZ32" s="4">
        <f t="shared" si="14"/>
        <v>-0.32537481936809715</v>
      </c>
      <c r="BA32" s="4">
        <f t="shared" si="14"/>
        <v>0.04241548520474904</v>
      </c>
      <c r="BB32" s="4">
        <f t="shared" si="14"/>
        <v>0.4098549295445453</v>
      </c>
      <c r="BC32" s="4">
        <f t="shared" si="14"/>
        <v>0.7776322628299044</v>
      </c>
      <c r="BD32" s="4">
        <f t="shared" si="14"/>
        <v>1.1383827023734174</v>
      </c>
      <c r="BE32" s="4">
        <f t="shared" si="14"/>
        <v>1.4414284069391872</v>
      </c>
      <c r="BF32" s="4">
        <f t="shared" si="14"/>
        <v>1.734522023918055</v>
      </c>
      <c r="BG32" s="4">
        <f t="shared" si="14"/>
        <v>2.0203894295378393</v>
      </c>
      <c r="BH32" s="4">
        <f t="shared" si="14"/>
        <v>2.2468451720655156</v>
      </c>
      <c r="BI32" s="4">
        <f t="shared" si="14"/>
        <v>2.258155617449353</v>
      </c>
      <c r="BJ32" s="4">
        <f t="shared" si="14"/>
        <v>2.021163191805832</v>
      </c>
      <c r="BK32" s="4">
        <f t="shared" si="14"/>
        <v>1.6816672102495265</v>
      </c>
      <c r="BL32" s="4">
        <f t="shared" si="14"/>
        <v>1.3140269293892677</v>
      </c>
      <c r="BM32" s="4">
        <f t="shared" si="14"/>
        <v>0.9463083933603509</v>
      </c>
      <c r="BN32" s="4">
        <f t="shared" si="14"/>
        <v>0.5792624527671534</v>
      </c>
      <c r="BO32" s="4">
        <f t="shared" si="14"/>
        <v>0.21542967033669935</v>
      </c>
      <c r="BP32" s="4">
        <f t="shared" si="14"/>
        <v>-0.14555688266988678</v>
      </c>
      <c r="BQ32" s="4">
        <f t="shared" si="14"/>
        <v>-0.5073325743698315</v>
      </c>
      <c r="BR32" s="4">
        <f t="shared" si="14"/>
        <v>-0.8719897323200511</v>
      </c>
      <c r="BS32" s="4">
        <f t="shared" si="14"/>
        <v>-1.2357453797791251</v>
      </c>
    </row>
    <row r="33" spans="4:71" ht="12.75">
      <c r="D33" s="3" t="s">
        <v>54</v>
      </c>
      <c r="E33" s="3" t="s">
        <v>51</v>
      </c>
      <c r="F33" s="15"/>
      <c r="G33" s="4">
        <f aca="true" t="shared" si="15" ref="G33:P33">+G24+G30*SIN(G28)</f>
        <v>0.09801388260477462</v>
      </c>
      <c r="H33" s="4">
        <f t="shared" si="15"/>
        <v>0.4560990453120081</v>
      </c>
      <c r="I33" s="4">
        <f t="shared" si="15"/>
        <v>0.689444290267576</v>
      </c>
      <c r="J33" s="4">
        <f t="shared" si="15"/>
        <v>0.6878698906501495</v>
      </c>
      <c r="K33" s="4">
        <f t="shared" si="15"/>
        <v>0.4788079977126906</v>
      </c>
      <c r="L33" s="4">
        <f t="shared" si="15"/>
        <v>0.16759577820663624</v>
      </c>
      <c r="M33" s="4">
        <f t="shared" si="15"/>
        <v>-0.05976105930755931</v>
      </c>
      <c r="N33" s="4">
        <f t="shared" si="15"/>
        <v>-0.09138512350446903</v>
      </c>
      <c r="O33" s="4">
        <f t="shared" si="15"/>
        <v>-0.10653218667107264</v>
      </c>
      <c r="P33" s="4">
        <f t="shared" si="15"/>
        <v>-0.10815977487738311</v>
      </c>
      <c r="Q33" s="4">
        <f aca="true" t="shared" si="16" ref="Q33:BS33">+Q24+Q30*SIN(Q28)</f>
        <v>-0.12603364120571106</v>
      </c>
      <c r="R33" s="4">
        <f t="shared" si="16"/>
        <v>-0.12656595453997083</v>
      </c>
      <c r="S33" s="4">
        <f t="shared" si="16"/>
        <v>-0.14334538371435968</v>
      </c>
      <c r="T33" s="4">
        <f t="shared" si="16"/>
        <v>-0.14283540710921164</v>
      </c>
      <c r="U33" s="4">
        <f t="shared" si="16"/>
        <v>-0.20260343401308287</v>
      </c>
      <c r="V33" s="4">
        <f t="shared" si="16"/>
        <v>-0.07943803386058407</v>
      </c>
      <c r="W33" s="4">
        <f t="shared" si="16"/>
        <v>0.18274287887643567</v>
      </c>
      <c r="X33" s="4">
        <f t="shared" si="16"/>
        <v>0.48055878323057133</v>
      </c>
      <c r="Y33" s="4">
        <f t="shared" si="16"/>
        <v>0.49124265654872606</v>
      </c>
      <c r="Z33" s="4">
        <f t="shared" si="16"/>
        <v>0.24970703503724898</v>
      </c>
      <c r="AA33" s="4">
        <f t="shared" si="16"/>
        <v>-0.0360718244084222</v>
      </c>
      <c r="AB33" s="4">
        <f t="shared" si="16"/>
        <v>-0.1971107290115953</v>
      </c>
      <c r="AC33" s="4">
        <f t="shared" si="16"/>
        <v>-0.17241882399574432</v>
      </c>
      <c r="AD33" s="4">
        <f t="shared" si="16"/>
        <v>-0.17227001902444336</v>
      </c>
      <c r="AE33" s="4">
        <f t="shared" si="16"/>
        <v>-0.17061403330551927</v>
      </c>
      <c r="AF33" s="4">
        <f t="shared" si="16"/>
        <v>-0.18629607189584454</v>
      </c>
      <c r="AG33" s="4">
        <f t="shared" si="16"/>
        <v>-0.18573575556701805</v>
      </c>
      <c r="AH33" s="4">
        <f t="shared" si="16"/>
        <v>-0.20251198800659712</v>
      </c>
      <c r="AI33" s="4">
        <f t="shared" si="16"/>
        <v>-0.20303589542272127</v>
      </c>
      <c r="AJ33" s="4">
        <f t="shared" si="16"/>
        <v>-0.20824210158243328</v>
      </c>
      <c r="AK33" s="4">
        <f t="shared" si="16"/>
        <v>-0.20565934554623463</v>
      </c>
      <c r="AL33" s="4">
        <f t="shared" si="16"/>
        <v>-0.19968215454583074</v>
      </c>
      <c r="AM33" s="4">
        <f t="shared" si="16"/>
        <v>-0.02304119292889814</v>
      </c>
      <c r="AN33" s="4">
        <f t="shared" si="16"/>
        <v>0.2636699712128132</v>
      </c>
      <c r="AO33" s="4">
        <f t="shared" si="16"/>
        <v>0.5778641858195117</v>
      </c>
      <c r="AP33" s="4">
        <f t="shared" si="16"/>
        <v>0.7279790379296777</v>
      </c>
      <c r="AQ33" s="4">
        <f t="shared" si="16"/>
        <v>0.5522777653264342</v>
      </c>
      <c r="AR33" s="4">
        <f t="shared" si="16"/>
        <v>0.26706621850751394</v>
      </c>
      <c r="AS33" s="4">
        <f t="shared" si="16"/>
        <v>0.13723775641192734</v>
      </c>
      <c r="AT33" s="4">
        <f t="shared" si="16"/>
        <v>0.18765694977802821</v>
      </c>
      <c r="AU33" s="4">
        <f t="shared" si="16"/>
        <v>0.35819942866768373</v>
      </c>
      <c r="AV33" s="4">
        <f t="shared" si="16"/>
        <v>0.29896908791737814</v>
      </c>
      <c r="AW33" s="4">
        <f t="shared" si="16"/>
        <v>0.02834838439788455</v>
      </c>
      <c r="AX33" s="4">
        <f t="shared" si="16"/>
        <v>-0.16742304036214137</v>
      </c>
      <c r="AY33" s="4">
        <f t="shared" si="16"/>
        <v>-0.20447124105154418</v>
      </c>
      <c r="AZ33" s="4">
        <f t="shared" si="16"/>
        <v>-0.1903743556237143</v>
      </c>
      <c r="BA33" s="4">
        <f t="shared" si="16"/>
        <v>-0.18405204862027177</v>
      </c>
      <c r="BB33" s="4">
        <f t="shared" si="16"/>
        <v>-0.16924157668537623</v>
      </c>
      <c r="BC33" s="4">
        <f t="shared" si="16"/>
        <v>-0.16220504166147326</v>
      </c>
      <c r="BD33" s="4">
        <f t="shared" si="16"/>
        <v>-0.1470294643704809</v>
      </c>
      <c r="BE33" s="4">
        <f t="shared" si="16"/>
        <v>0.0006746167940956879</v>
      </c>
      <c r="BF33" s="4">
        <f t="shared" si="16"/>
        <v>0.21747172696516848</v>
      </c>
      <c r="BG33" s="4">
        <f t="shared" si="16"/>
        <v>0.41030898383422915</v>
      </c>
      <c r="BH33" s="4">
        <f t="shared" si="16"/>
        <v>0.2863650864244167</v>
      </c>
      <c r="BI33" s="4">
        <f t="shared" si="16"/>
        <v>-0.004307054999032334</v>
      </c>
      <c r="BJ33" s="4">
        <f t="shared" si="16"/>
        <v>-0.1893158218251822</v>
      </c>
      <c r="BK33" s="4">
        <f t="shared" si="16"/>
        <v>-0.22412639571810303</v>
      </c>
      <c r="BL33" s="4">
        <f t="shared" si="16"/>
        <v>-0.21186655915219735</v>
      </c>
      <c r="BM33" s="4">
        <f t="shared" si="16"/>
        <v>-0.20810177543693822</v>
      </c>
      <c r="BN33" s="4">
        <f t="shared" si="16"/>
        <v>-0.19658123069356484</v>
      </c>
      <c r="BO33" s="4">
        <f t="shared" si="16"/>
        <v>-0.20624339514745035</v>
      </c>
      <c r="BP33" s="4">
        <f t="shared" si="16"/>
        <v>-0.1875501481838725</v>
      </c>
      <c r="BQ33" s="4">
        <f t="shared" si="16"/>
        <v>-0.19486261529740623</v>
      </c>
      <c r="BR33" s="4">
        <f t="shared" si="16"/>
        <v>-0.18977977913120114</v>
      </c>
      <c r="BS33" s="4">
        <f t="shared" si="16"/>
        <v>-0.20200597783111704</v>
      </c>
    </row>
    <row r="34" spans="6:7" ht="12.75">
      <c r="F34" s="15"/>
      <c r="G34" s="15"/>
    </row>
    <row r="35" spans="2:71" ht="12.75">
      <c r="B35" s="39" t="s">
        <v>202</v>
      </c>
      <c r="C35" s="40" t="s">
        <v>9</v>
      </c>
      <c r="E35" s="3" t="s">
        <v>51</v>
      </c>
      <c r="H35" s="4">
        <f aca="true" t="shared" si="17" ref="H35:AM35">SQRT((H23-G23)^2+(H24-G24)^2)</f>
        <v>0.37070793312359557</v>
      </c>
      <c r="I35" s="4">
        <f t="shared" si="17"/>
        <v>0.29116405344592194</v>
      </c>
      <c r="J35" s="4">
        <f t="shared" si="17"/>
        <v>0.2868917872998293</v>
      </c>
      <c r="K35" s="4">
        <f t="shared" si="17"/>
        <v>0.31412141282351286</v>
      </c>
      <c r="L35" s="4">
        <f t="shared" si="17"/>
        <v>0.32138008131800533</v>
      </c>
      <c r="M35" s="4">
        <f t="shared" si="17"/>
        <v>0.3000893852490731</v>
      </c>
      <c r="N35" s="4">
        <f t="shared" si="17"/>
        <v>0.3080462794255782</v>
      </c>
      <c r="O35" s="4">
        <f t="shared" si="17"/>
        <v>0.3613119024443321</v>
      </c>
      <c r="P35" s="4">
        <f t="shared" si="17"/>
        <v>0.36442022952629033</v>
      </c>
      <c r="Q35" s="4">
        <f t="shared" si="17"/>
        <v>0.3646400268243687</v>
      </c>
      <c r="R35" s="4">
        <f t="shared" si="17"/>
        <v>0.3644202295262902</v>
      </c>
      <c r="S35" s="4">
        <f t="shared" si="17"/>
        <v>0.36464002682436875</v>
      </c>
      <c r="T35" s="4">
        <f t="shared" si="17"/>
        <v>0.36442022952629016</v>
      </c>
      <c r="U35" s="4">
        <f t="shared" si="17"/>
        <v>0.3510892763637073</v>
      </c>
      <c r="V35" s="4">
        <f t="shared" si="17"/>
        <v>0.29629628710005484</v>
      </c>
      <c r="W35" s="4">
        <f t="shared" si="17"/>
        <v>0.3430185367933002</v>
      </c>
      <c r="X35" s="4">
        <f t="shared" si="17"/>
        <v>0.35750715035348624</v>
      </c>
      <c r="Y35" s="4">
        <f t="shared" si="17"/>
        <v>0.23251944851123066</v>
      </c>
      <c r="Z35" s="4">
        <f t="shared" si="17"/>
        <v>0.28354254232543824</v>
      </c>
      <c r="AA35" s="4">
        <f t="shared" si="17"/>
        <v>0.2868917872998294</v>
      </c>
      <c r="AB35" s="4">
        <f t="shared" si="17"/>
        <v>0.31028551292899187</v>
      </c>
      <c r="AC35" s="4">
        <f t="shared" si="17"/>
        <v>0.3213800813180054</v>
      </c>
      <c r="AD35" s="4">
        <f t="shared" si="17"/>
        <v>0.350301166486642</v>
      </c>
      <c r="AE35" s="4">
        <f t="shared" si="17"/>
        <v>0.3646400268243689</v>
      </c>
      <c r="AF35" s="4">
        <f t="shared" si="17"/>
        <v>0.36442022952629033</v>
      </c>
      <c r="AG35" s="4">
        <f t="shared" si="17"/>
        <v>0.36464002682436863</v>
      </c>
      <c r="AH35" s="4">
        <f t="shared" si="17"/>
        <v>0.3644202295262901</v>
      </c>
      <c r="AI35" s="4">
        <f t="shared" si="17"/>
        <v>0.3646400268243687</v>
      </c>
      <c r="AJ35" s="4">
        <f t="shared" si="17"/>
        <v>0.367687915530414</v>
      </c>
      <c r="AK35" s="4">
        <f t="shared" si="17"/>
        <v>0.3678494950917998</v>
      </c>
      <c r="AL35" s="4">
        <f t="shared" si="17"/>
        <v>0.3707079331235956</v>
      </c>
      <c r="AM35" s="4">
        <f t="shared" si="17"/>
        <v>0.30611453795043325</v>
      </c>
      <c r="AN35" s="4">
        <f aca="true" t="shared" si="18" ref="AN35:BS35">SQRT((AN23-AM23)^2+(AN24-AM24)^2)</f>
        <v>0.35108927636370724</v>
      </c>
      <c r="AO35" s="4">
        <f t="shared" si="18"/>
        <v>0.3613119024443324</v>
      </c>
      <c r="AP35" s="4">
        <f t="shared" si="18"/>
        <v>0.30008938524907275</v>
      </c>
      <c r="AQ35" s="4">
        <f t="shared" si="18"/>
        <v>0.22826663034282482</v>
      </c>
      <c r="AR35" s="4">
        <f t="shared" si="18"/>
        <v>0.2806192155342614</v>
      </c>
      <c r="AS35" s="4">
        <f t="shared" si="18"/>
        <v>0.2886801826460795</v>
      </c>
      <c r="AT35" s="4">
        <f t="shared" si="18"/>
        <v>0.3278725867922714</v>
      </c>
      <c r="AU35" s="4">
        <f t="shared" si="18"/>
        <v>0.34301853679330024</v>
      </c>
      <c r="AV35" s="4">
        <f t="shared" si="18"/>
        <v>0.26911473419500964</v>
      </c>
      <c r="AW35" s="4">
        <f t="shared" si="18"/>
        <v>0.27221899851609405</v>
      </c>
      <c r="AX35" s="4">
        <f t="shared" si="18"/>
        <v>0.28061921553426133</v>
      </c>
      <c r="AY35" s="4">
        <f t="shared" si="18"/>
        <v>0.3278725867922716</v>
      </c>
      <c r="AZ35" s="4">
        <f t="shared" si="18"/>
        <v>0.36768791553041397</v>
      </c>
      <c r="BA35" s="4">
        <f t="shared" si="18"/>
        <v>0.36784949509179965</v>
      </c>
      <c r="BB35" s="4">
        <f t="shared" si="18"/>
        <v>0.36768791553041386</v>
      </c>
      <c r="BC35" s="4">
        <f t="shared" si="18"/>
        <v>0.36784949509179965</v>
      </c>
      <c r="BD35" s="4">
        <f t="shared" si="18"/>
        <v>0.367687915530414</v>
      </c>
      <c r="BE35" s="4">
        <f t="shared" si="18"/>
        <v>0.3278725867922717</v>
      </c>
      <c r="BF35" s="4">
        <f t="shared" si="18"/>
        <v>0.36442022952629044</v>
      </c>
      <c r="BG35" s="4">
        <f t="shared" si="18"/>
        <v>0.3646400268243692</v>
      </c>
      <c r="BH35" s="4">
        <f t="shared" si="18"/>
        <v>0.2325194485112307</v>
      </c>
      <c r="BI35" s="4">
        <f t="shared" si="18"/>
        <v>0.2797094906248939</v>
      </c>
      <c r="BJ35" s="4">
        <f t="shared" si="18"/>
        <v>0.2835425423254384</v>
      </c>
      <c r="BK35" s="4">
        <f t="shared" si="18"/>
        <v>0.3327558948684851</v>
      </c>
      <c r="BL35" s="4">
        <f t="shared" si="18"/>
        <v>0.3678494950917996</v>
      </c>
      <c r="BM35" s="4">
        <f t="shared" si="18"/>
        <v>0.36768791553041374</v>
      </c>
      <c r="BN35" s="4">
        <f t="shared" si="18"/>
        <v>0.36784949509179965</v>
      </c>
      <c r="BO35" s="4">
        <f t="shared" si="18"/>
        <v>0.3644202295262902</v>
      </c>
      <c r="BP35" s="4">
        <f t="shared" si="18"/>
        <v>0.36131190244433226</v>
      </c>
      <c r="BQ35" s="4">
        <f t="shared" si="18"/>
        <v>0.3609668278591696</v>
      </c>
      <c r="BR35" s="4">
        <f t="shared" si="18"/>
        <v>0.36464002682436875</v>
      </c>
      <c r="BS35" s="4">
        <f t="shared" si="18"/>
        <v>0.36442022952629033</v>
      </c>
    </row>
    <row r="36" spans="5:71" ht="12.75">
      <c r="E36" s="3" t="s">
        <v>51</v>
      </c>
      <c r="H36" s="4">
        <f aca="true" t="shared" si="19" ref="H36:AM36">ABS(G85*G117)</f>
        <v>0</v>
      </c>
      <c r="I36" s="4">
        <f t="shared" si="19"/>
        <v>0.37070793312359557</v>
      </c>
      <c r="J36" s="4">
        <f t="shared" si="19"/>
        <v>0.37070793312359557</v>
      </c>
      <c r="K36" s="4">
        <f t="shared" si="19"/>
        <v>0.37070793312359557</v>
      </c>
      <c r="L36" s="4">
        <f t="shared" si="19"/>
        <v>0.37070793312359557</v>
      </c>
      <c r="M36" s="4">
        <f t="shared" si="19"/>
        <v>0.37070793312359557</v>
      </c>
      <c r="N36" s="4">
        <f t="shared" si="19"/>
        <v>0.37070793312359557</v>
      </c>
      <c r="O36" s="4">
        <f t="shared" si="19"/>
        <v>0.37070793312359557</v>
      </c>
      <c r="P36" s="4">
        <f t="shared" si="19"/>
        <v>0.3707079331235956</v>
      </c>
      <c r="Q36" s="4">
        <f t="shared" si="19"/>
        <v>0.37070793312359557</v>
      </c>
      <c r="R36" s="4">
        <f t="shared" si="19"/>
        <v>0.3707079331235956</v>
      </c>
      <c r="S36" s="4">
        <f t="shared" si="19"/>
        <v>0.37070793312359557</v>
      </c>
      <c r="T36" s="4">
        <f t="shared" si="19"/>
        <v>0.3707079331235956</v>
      </c>
      <c r="U36" s="4">
        <f t="shared" si="19"/>
        <v>0.37070793312359557</v>
      </c>
      <c r="V36" s="4">
        <f t="shared" si="19"/>
        <v>0.37070793312359557</v>
      </c>
      <c r="W36" s="4">
        <f t="shared" si="19"/>
        <v>0.37070793312359557</v>
      </c>
      <c r="X36" s="4">
        <f t="shared" si="19"/>
        <v>0.37070793312359557</v>
      </c>
      <c r="Y36" s="4">
        <f t="shared" si="19"/>
        <v>0.3707079331235956</v>
      </c>
      <c r="Z36" s="4">
        <f>ABS(Y85*Y117)</f>
        <v>0.3707079331235956</v>
      </c>
      <c r="AA36" s="4">
        <f t="shared" si="19"/>
        <v>0.37070793312359557</v>
      </c>
      <c r="AB36" s="4">
        <f t="shared" si="19"/>
        <v>0.3707079331235956</v>
      </c>
      <c r="AC36" s="4">
        <f t="shared" si="19"/>
        <v>0.37070793312359557</v>
      </c>
      <c r="AD36" s="4">
        <f t="shared" si="19"/>
        <v>0.37070793312359557</v>
      </c>
      <c r="AE36" s="4">
        <f t="shared" si="19"/>
        <v>0.37070793312359557</v>
      </c>
      <c r="AF36" s="4">
        <f t="shared" si="19"/>
        <v>0.3707079331235956</v>
      </c>
      <c r="AG36" s="4">
        <f t="shared" si="19"/>
        <v>0.37070793312359557</v>
      </c>
      <c r="AH36" s="4">
        <f t="shared" si="19"/>
        <v>0.3707079331235956</v>
      </c>
      <c r="AI36" s="4">
        <f t="shared" si="19"/>
        <v>0.37070793312359557</v>
      </c>
      <c r="AJ36" s="4">
        <f t="shared" si="19"/>
        <v>0.3707079331235956</v>
      </c>
      <c r="AK36" s="4">
        <f t="shared" si="19"/>
        <v>0.37070793312359557</v>
      </c>
      <c r="AL36" s="4">
        <f t="shared" si="19"/>
        <v>0.37070793312359557</v>
      </c>
      <c r="AM36" s="4">
        <f t="shared" si="19"/>
        <v>0.37070793312359557</v>
      </c>
      <c r="AN36" s="4">
        <f aca="true" t="shared" si="20" ref="AN36:BS36">ABS(AM85*AM117)</f>
        <v>0.37070793312359557</v>
      </c>
      <c r="AO36" s="4">
        <f t="shared" si="20"/>
        <v>0.37070793312359557</v>
      </c>
      <c r="AP36" s="4">
        <f t="shared" si="20"/>
        <v>0.37070793312359557</v>
      </c>
      <c r="AQ36" s="4">
        <f t="shared" si="20"/>
        <v>0.3707079331235956</v>
      </c>
      <c r="AR36" s="4">
        <f t="shared" si="20"/>
        <v>0.3707079331235956</v>
      </c>
      <c r="AS36" s="4">
        <f t="shared" si="20"/>
        <v>0.37070793312359557</v>
      </c>
      <c r="AT36" s="4">
        <f t="shared" si="20"/>
        <v>0.37070793312359557</v>
      </c>
      <c r="AU36" s="4">
        <f t="shared" si="20"/>
        <v>0.37070793312359557</v>
      </c>
      <c r="AV36" s="4">
        <f t="shared" si="20"/>
        <v>0.37070793312359557</v>
      </c>
      <c r="AW36" s="4">
        <f t="shared" si="20"/>
        <v>0.3707079331235955</v>
      </c>
      <c r="AX36" s="4">
        <f t="shared" si="20"/>
        <v>0.3707079331235956</v>
      </c>
      <c r="AY36" s="4">
        <f t="shared" si="20"/>
        <v>0.37070793312359557</v>
      </c>
      <c r="AZ36" s="4">
        <f t="shared" si="20"/>
        <v>0.3707079331235956</v>
      </c>
      <c r="BA36" s="4">
        <f t="shared" si="20"/>
        <v>0.37070793312359557</v>
      </c>
      <c r="BB36" s="4">
        <f t="shared" si="20"/>
        <v>0.3707079331235956</v>
      </c>
      <c r="BC36" s="4">
        <f t="shared" si="20"/>
        <v>0.37070793312359557</v>
      </c>
      <c r="BD36" s="4">
        <f t="shared" si="20"/>
        <v>0.3707079331235956</v>
      </c>
      <c r="BE36" s="4">
        <f t="shared" si="20"/>
        <v>0.37070793312359557</v>
      </c>
      <c r="BF36" s="4">
        <f t="shared" si="20"/>
        <v>0.3707079331235956</v>
      </c>
      <c r="BG36" s="4">
        <f t="shared" si="20"/>
        <v>0.37070793312359557</v>
      </c>
      <c r="BH36" s="4">
        <f t="shared" si="20"/>
        <v>0.3707079331235956</v>
      </c>
      <c r="BI36" s="4">
        <f t="shared" si="20"/>
        <v>0.37070793312359557</v>
      </c>
      <c r="BJ36" s="4">
        <f t="shared" si="20"/>
        <v>0.3707079331235956</v>
      </c>
      <c r="BK36" s="4">
        <f t="shared" si="20"/>
        <v>0.3707079331235956</v>
      </c>
      <c r="BL36" s="4">
        <f t="shared" si="20"/>
        <v>0.37070793312359557</v>
      </c>
      <c r="BM36" s="4">
        <f t="shared" si="20"/>
        <v>0.3707079331235956</v>
      </c>
      <c r="BN36" s="4">
        <f t="shared" si="20"/>
        <v>0.37070793312359557</v>
      </c>
      <c r="BO36" s="4">
        <f t="shared" si="20"/>
        <v>0.3707079331235956</v>
      </c>
      <c r="BP36" s="4">
        <f t="shared" si="20"/>
        <v>0.37070793312359557</v>
      </c>
      <c r="BQ36" s="4">
        <f t="shared" si="20"/>
        <v>0.37070793312359557</v>
      </c>
      <c r="BR36" s="4">
        <f t="shared" si="20"/>
        <v>0.37070793312359557</v>
      </c>
      <c r="BS36" s="4">
        <f t="shared" si="20"/>
        <v>0.3707079331235956</v>
      </c>
    </row>
    <row r="37" ht="12.75">
      <c r="F37" s="2"/>
    </row>
    <row r="38" spans="4:207" ht="12.75">
      <c r="D38" s="2"/>
      <c r="E38" s="2"/>
      <c r="G38" s="65">
        <v>1</v>
      </c>
      <c r="H38" s="7">
        <f>IF(G44&lt;IF(G59=-1,$F$15,$F$16)/1000*$F$42,G38+1,G38)</f>
        <v>1</v>
      </c>
      <c r="I38" s="7">
        <f aca="true" t="shared" si="21" ref="I38:BS38">IF(H44&lt;IF(H59=-1,$F$15,$F$16)/1000*$F$42,H38+1,H38)</f>
        <v>2</v>
      </c>
      <c r="J38" s="7">
        <f t="shared" si="21"/>
        <v>2</v>
      </c>
      <c r="K38" s="7">
        <f t="shared" si="21"/>
        <v>2</v>
      </c>
      <c r="L38" s="7">
        <f t="shared" si="21"/>
        <v>3</v>
      </c>
      <c r="M38" s="7">
        <f t="shared" si="21"/>
        <v>3</v>
      </c>
      <c r="N38" s="7">
        <f t="shared" si="21"/>
        <v>4</v>
      </c>
      <c r="O38" s="7">
        <f t="shared" si="21"/>
        <v>4</v>
      </c>
      <c r="P38" s="7">
        <f t="shared" si="21"/>
        <v>4</v>
      </c>
      <c r="Q38" s="7">
        <f t="shared" si="21"/>
        <v>4</v>
      </c>
      <c r="R38" s="7">
        <f t="shared" si="21"/>
        <v>4</v>
      </c>
      <c r="S38" s="7">
        <f t="shared" si="21"/>
        <v>4</v>
      </c>
      <c r="T38" s="7">
        <f t="shared" si="21"/>
        <v>4</v>
      </c>
      <c r="U38" s="7">
        <f t="shared" si="21"/>
        <v>5</v>
      </c>
      <c r="V38" s="7">
        <f t="shared" si="21"/>
        <v>5</v>
      </c>
      <c r="W38" s="7">
        <f t="shared" si="21"/>
        <v>5</v>
      </c>
      <c r="X38" s="7">
        <f t="shared" si="21"/>
        <v>6</v>
      </c>
      <c r="Y38" s="7">
        <f t="shared" si="21"/>
        <v>6</v>
      </c>
      <c r="Z38" s="7">
        <f t="shared" si="21"/>
        <v>6</v>
      </c>
      <c r="AA38" s="7">
        <f t="shared" si="21"/>
        <v>6</v>
      </c>
      <c r="AB38" s="7">
        <f t="shared" si="21"/>
        <v>6</v>
      </c>
      <c r="AC38" s="7">
        <f t="shared" si="21"/>
        <v>7</v>
      </c>
      <c r="AD38" s="7">
        <f t="shared" si="21"/>
        <v>7</v>
      </c>
      <c r="AE38" s="7">
        <f t="shared" si="21"/>
        <v>7</v>
      </c>
      <c r="AF38" s="7">
        <f t="shared" si="21"/>
        <v>7</v>
      </c>
      <c r="AG38" s="7">
        <f t="shared" si="21"/>
        <v>7</v>
      </c>
      <c r="AH38" s="7">
        <f t="shared" si="21"/>
        <v>8</v>
      </c>
      <c r="AI38" s="7">
        <f t="shared" si="21"/>
        <v>8</v>
      </c>
      <c r="AJ38" s="7">
        <f t="shared" si="21"/>
        <v>8</v>
      </c>
      <c r="AK38" s="7">
        <f t="shared" si="21"/>
        <v>8</v>
      </c>
      <c r="AL38" s="7">
        <f t="shared" si="21"/>
        <v>9</v>
      </c>
      <c r="AM38" s="7">
        <f t="shared" si="21"/>
        <v>9</v>
      </c>
      <c r="AN38" s="7">
        <f t="shared" si="21"/>
        <v>9</v>
      </c>
      <c r="AO38" s="7">
        <f t="shared" si="21"/>
        <v>10</v>
      </c>
      <c r="AP38" s="7">
        <f t="shared" si="21"/>
        <v>11</v>
      </c>
      <c r="AQ38" s="7">
        <f t="shared" si="21"/>
        <v>11</v>
      </c>
      <c r="AR38" s="7">
        <f t="shared" si="21"/>
        <v>11</v>
      </c>
      <c r="AS38" s="7">
        <f t="shared" si="21"/>
        <v>11</v>
      </c>
      <c r="AT38" s="7">
        <f t="shared" si="21"/>
        <v>11</v>
      </c>
      <c r="AU38" s="7">
        <f t="shared" si="21"/>
        <v>12</v>
      </c>
      <c r="AV38" s="7">
        <f t="shared" si="21"/>
        <v>12</v>
      </c>
      <c r="AW38" s="7">
        <f t="shared" si="21"/>
        <v>13</v>
      </c>
      <c r="AX38" s="7">
        <f t="shared" si="21"/>
        <v>13</v>
      </c>
      <c r="AY38" s="7">
        <f t="shared" si="21"/>
        <v>13</v>
      </c>
      <c r="AZ38" s="7">
        <f t="shared" si="21"/>
        <v>13</v>
      </c>
      <c r="BA38" s="7">
        <f t="shared" si="21"/>
        <v>13</v>
      </c>
      <c r="BB38" s="7">
        <f t="shared" si="21"/>
        <v>13</v>
      </c>
      <c r="BC38" s="7">
        <f t="shared" si="21"/>
        <v>13</v>
      </c>
      <c r="BD38" s="7">
        <f t="shared" si="21"/>
        <v>14</v>
      </c>
      <c r="BE38" s="7">
        <f t="shared" si="21"/>
        <v>14</v>
      </c>
      <c r="BF38" s="7">
        <f t="shared" si="21"/>
        <v>14</v>
      </c>
      <c r="BG38" s="7">
        <f t="shared" si="21"/>
        <v>15</v>
      </c>
      <c r="BH38" s="7">
        <f t="shared" si="21"/>
        <v>15</v>
      </c>
      <c r="BI38" s="7">
        <f t="shared" si="21"/>
        <v>15</v>
      </c>
      <c r="BJ38" s="7">
        <f t="shared" si="21"/>
        <v>16</v>
      </c>
      <c r="BK38" s="7">
        <f t="shared" si="21"/>
        <v>16</v>
      </c>
      <c r="BL38" s="7">
        <f t="shared" si="21"/>
        <v>16</v>
      </c>
      <c r="BM38" s="7">
        <f t="shared" si="21"/>
        <v>16</v>
      </c>
      <c r="BN38" s="7">
        <f t="shared" si="21"/>
        <v>16</v>
      </c>
      <c r="BO38" s="7">
        <f t="shared" si="21"/>
        <v>16</v>
      </c>
      <c r="BP38" s="7">
        <f t="shared" si="21"/>
        <v>17</v>
      </c>
      <c r="BQ38" s="7">
        <f t="shared" si="21"/>
        <v>17</v>
      </c>
      <c r="BR38" s="7">
        <f t="shared" si="21"/>
        <v>17</v>
      </c>
      <c r="BS38" s="7">
        <f t="shared" si="21"/>
        <v>17</v>
      </c>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row>
    <row r="39" spans="2:207" ht="12.75">
      <c r="B39" s="39" t="s">
        <v>280</v>
      </c>
      <c r="C39" s="40" t="s">
        <v>8</v>
      </c>
      <c r="D39" s="2"/>
      <c r="E39" s="2"/>
      <c r="G39" s="5" t="str">
        <f aca="true" t="shared" si="22" ref="G39:AL39">"B["&amp;FIXED(G38,0)&amp;"]"</f>
        <v>B[1]</v>
      </c>
      <c r="H39" s="5" t="str">
        <f t="shared" si="22"/>
        <v>B[1]</v>
      </c>
      <c r="I39" s="5" t="str">
        <f t="shared" si="22"/>
        <v>B[2]</v>
      </c>
      <c r="J39" s="5" t="str">
        <f t="shared" si="22"/>
        <v>B[2]</v>
      </c>
      <c r="K39" s="5" t="str">
        <f t="shared" si="22"/>
        <v>B[2]</v>
      </c>
      <c r="L39" s="5" t="str">
        <f t="shared" si="22"/>
        <v>B[3]</v>
      </c>
      <c r="M39" s="5" t="str">
        <f t="shared" si="22"/>
        <v>B[3]</v>
      </c>
      <c r="N39" s="5" t="str">
        <f t="shared" si="22"/>
        <v>B[4]</v>
      </c>
      <c r="O39" s="5" t="str">
        <f t="shared" si="22"/>
        <v>B[4]</v>
      </c>
      <c r="P39" s="5" t="str">
        <f t="shared" si="22"/>
        <v>B[4]</v>
      </c>
      <c r="Q39" s="5" t="str">
        <f t="shared" si="22"/>
        <v>B[4]</v>
      </c>
      <c r="R39" s="5" t="str">
        <f t="shared" si="22"/>
        <v>B[4]</v>
      </c>
      <c r="S39" s="5" t="str">
        <f t="shared" si="22"/>
        <v>B[4]</v>
      </c>
      <c r="T39" s="5" t="str">
        <f t="shared" si="22"/>
        <v>B[4]</v>
      </c>
      <c r="U39" s="5" t="str">
        <f t="shared" si="22"/>
        <v>B[5]</v>
      </c>
      <c r="V39" s="5" t="str">
        <f t="shared" si="22"/>
        <v>B[5]</v>
      </c>
      <c r="W39" s="5" t="str">
        <f t="shared" si="22"/>
        <v>B[5]</v>
      </c>
      <c r="X39" s="5" t="str">
        <f t="shared" si="22"/>
        <v>B[6]</v>
      </c>
      <c r="Y39" s="5" t="str">
        <f t="shared" si="22"/>
        <v>B[6]</v>
      </c>
      <c r="Z39" s="5" t="str">
        <f t="shared" si="22"/>
        <v>B[6]</v>
      </c>
      <c r="AA39" s="5" t="str">
        <f t="shared" si="22"/>
        <v>B[6]</v>
      </c>
      <c r="AB39" s="5" t="str">
        <f t="shared" si="22"/>
        <v>B[6]</v>
      </c>
      <c r="AC39" s="5" t="str">
        <f t="shared" si="22"/>
        <v>B[7]</v>
      </c>
      <c r="AD39" s="5" t="str">
        <f t="shared" si="22"/>
        <v>B[7]</v>
      </c>
      <c r="AE39" s="5" t="str">
        <f t="shared" si="22"/>
        <v>B[7]</v>
      </c>
      <c r="AF39" s="5" t="str">
        <f t="shared" si="22"/>
        <v>B[7]</v>
      </c>
      <c r="AG39" s="5" t="str">
        <f t="shared" si="22"/>
        <v>B[7]</v>
      </c>
      <c r="AH39" s="5" t="str">
        <f t="shared" si="22"/>
        <v>B[8]</v>
      </c>
      <c r="AI39" s="5" t="str">
        <f t="shared" si="22"/>
        <v>B[8]</v>
      </c>
      <c r="AJ39" s="5" t="str">
        <f t="shared" si="22"/>
        <v>B[8]</v>
      </c>
      <c r="AK39" s="5" t="str">
        <f t="shared" si="22"/>
        <v>B[8]</v>
      </c>
      <c r="AL39" s="5" t="str">
        <f t="shared" si="22"/>
        <v>B[9]</v>
      </c>
      <c r="AM39" s="5" t="str">
        <f aca="true" t="shared" si="23" ref="AM39:BR39">"B["&amp;FIXED(AM38,0)&amp;"]"</f>
        <v>B[9]</v>
      </c>
      <c r="AN39" s="5" t="str">
        <f t="shared" si="23"/>
        <v>B[9]</v>
      </c>
      <c r="AO39" s="5" t="str">
        <f t="shared" si="23"/>
        <v>B[10]</v>
      </c>
      <c r="AP39" s="5" t="str">
        <f t="shared" si="23"/>
        <v>B[11]</v>
      </c>
      <c r="AQ39" s="5" t="str">
        <f t="shared" si="23"/>
        <v>B[11]</v>
      </c>
      <c r="AR39" s="5" t="str">
        <f t="shared" si="23"/>
        <v>B[11]</v>
      </c>
      <c r="AS39" s="5" t="str">
        <f t="shared" si="23"/>
        <v>B[11]</v>
      </c>
      <c r="AT39" s="5" t="str">
        <f t="shared" si="23"/>
        <v>B[11]</v>
      </c>
      <c r="AU39" s="5" t="str">
        <f t="shared" si="23"/>
        <v>B[12]</v>
      </c>
      <c r="AV39" s="5" t="str">
        <f t="shared" si="23"/>
        <v>B[12]</v>
      </c>
      <c r="AW39" s="5" t="str">
        <f t="shared" si="23"/>
        <v>B[13]</v>
      </c>
      <c r="AX39" s="5" t="str">
        <f t="shared" si="23"/>
        <v>B[13]</v>
      </c>
      <c r="AY39" s="5" t="str">
        <f t="shared" si="23"/>
        <v>B[13]</v>
      </c>
      <c r="AZ39" s="5" t="str">
        <f t="shared" si="23"/>
        <v>B[13]</v>
      </c>
      <c r="BA39" s="5" t="str">
        <f t="shared" si="23"/>
        <v>B[13]</v>
      </c>
      <c r="BB39" s="5" t="str">
        <f t="shared" si="23"/>
        <v>B[13]</v>
      </c>
      <c r="BC39" s="5" t="str">
        <f t="shared" si="23"/>
        <v>B[13]</v>
      </c>
      <c r="BD39" s="5" t="str">
        <f t="shared" si="23"/>
        <v>B[14]</v>
      </c>
      <c r="BE39" s="5" t="str">
        <f t="shared" si="23"/>
        <v>B[14]</v>
      </c>
      <c r="BF39" s="5" t="str">
        <f t="shared" si="23"/>
        <v>B[14]</v>
      </c>
      <c r="BG39" s="5" t="str">
        <f t="shared" si="23"/>
        <v>B[15]</v>
      </c>
      <c r="BH39" s="5" t="str">
        <f t="shared" si="23"/>
        <v>B[15]</v>
      </c>
      <c r="BI39" s="5" t="str">
        <f t="shared" si="23"/>
        <v>B[15]</v>
      </c>
      <c r="BJ39" s="5" t="str">
        <f t="shared" si="23"/>
        <v>B[16]</v>
      </c>
      <c r="BK39" s="5" t="str">
        <f t="shared" si="23"/>
        <v>B[16]</v>
      </c>
      <c r="BL39" s="5" t="str">
        <f t="shared" si="23"/>
        <v>B[16]</v>
      </c>
      <c r="BM39" s="5" t="str">
        <f t="shared" si="23"/>
        <v>B[16]</v>
      </c>
      <c r="BN39" s="5" t="str">
        <f t="shared" si="23"/>
        <v>B[16]</v>
      </c>
      <c r="BO39" s="5" t="str">
        <f t="shared" si="23"/>
        <v>B[16]</v>
      </c>
      <c r="BP39" s="5" t="str">
        <f t="shared" si="23"/>
        <v>B[17]</v>
      </c>
      <c r="BQ39" s="5" t="str">
        <f t="shared" si="23"/>
        <v>B[17]</v>
      </c>
      <c r="BR39" s="5" t="str">
        <f t="shared" si="23"/>
        <v>B[17]</v>
      </c>
      <c r="BS39" s="5" t="str">
        <f>"B["&amp;FIXED(BS38,0)&amp;"]"</f>
        <v>B[17]</v>
      </c>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row>
    <row r="40" spans="4:71" ht="12.75">
      <c r="D40" s="3" t="s">
        <v>77</v>
      </c>
      <c r="E40" s="3" t="s">
        <v>78</v>
      </c>
      <c r="G40" s="4">
        <f>INDEX(Point!$C$4:$AA$5,1,G38)</f>
        <v>-2.3</v>
      </c>
      <c r="H40" s="4">
        <f>INDEX(Point!$C$4:$AA$5,1,H38)</f>
        <v>-2.3</v>
      </c>
      <c r="I40" s="4">
        <f>INDEX(Point!$C$4:$AA$5,1,I38)</f>
        <v>-1.7</v>
      </c>
      <c r="J40" s="4">
        <f>INDEX(Point!$C$4:$AA$5,1,J38)</f>
        <v>-1.7</v>
      </c>
      <c r="K40" s="4">
        <f>INDEX(Point!$C$4:$AA$5,1,K38)</f>
        <v>-1.7</v>
      </c>
      <c r="L40" s="4">
        <f>INDEX(Point!$C$4:$AA$5,1,L38)</f>
        <v>-1.3</v>
      </c>
      <c r="M40" s="4">
        <f>INDEX(Point!$C$4:$AA$5,1,M38)</f>
        <v>-1.3</v>
      </c>
      <c r="N40" s="4">
        <f>INDEX(Point!$C$4:$AA$5,1,N38)</f>
        <v>1.1</v>
      </c>
      <c r="O40" s="4">
        <f>INDEX(Point!$C$4:$AA$5,1,O38)</f>
        <v>1.1</v>
      </c>
      <c r="P40" s="4">
        <f>INDEX(Point!$C$4:$AA$5,1,P38)</f>
        <v>1.1</v>
      </c>
      <c r="Q40" s="4">
        <f>INDEX(Point!$C$4:$AA$5,1,Q38)</f>
        <v>1.1</v>
      </c>
      <c r="R40" s="4">
        <f>INDEX(Point!$C$4:$AA$5,1,R38)</f>
        <v>1.1</v>
      </c>
      <c r="S40" s="4">
        <f>INDEX(Point!$C$4:$AA$5,1,S38)</f>
        <v>1.1</v>
      </c>
      <c r="T40" s="4">
        <f>INDEX(Point!$C$4:$AA$5,1,T38)</f>
        <v>1.1</v>
      </c>
      <c r="U40" s="4">
        <f>INDEX(Point!$C$4:$AA$5,1,U38)</f>
        <v>2</v>
      </c>
      <c r="V40" s="4">
        <f>INDEX(Point!$C$4:$AA$5,1,V38)</f>
        <v>2</v>
      </c>
      <c r="W40" s="4">
        <f>INDEX(Point!$C$4:$AA$5,1,W38)</f>
        <v>2</v>
      </c>
      <c r="X40" s="4">
        <f>INDEX(Point!$C$4:$AA$5,1,X38)</f>
        <v>1.9</v>
      </c>
      <c r="Y40" s="4">
        <f>INDEX(Point!$C$4:$AA$5,1,Y38)</f>
        <v>1.9</v>
      </c>
      <c r="Z40" s="4">
        <f>INDEX(Point!$C$4:$AA$5,1,Z38)</f>
        <v>1.9</v>
      </c>
      <c r="AA40" s="4">
        <f>INDEX(Point!$C$4:$AA$5,1,AA38)</f>
        <v>1.9</v>
      </c>
      <c r="AB40" s="4">
        <f>INDEX(Point!$C$4:$AA$5,1,AB38)</f>
        <v>1.9</v>
      </c>
      <c r="AC40" s="4">
        <f>INDEX(Point!$C$4:$AA$5,1,AC38)</f>
        <v>0</v>
      </c>
      <c r="AD40" s="4">
        <f>INDEX(Point!$C$4:$AA$5,1,AD38)</f>
        <v>0</v>
      </c>
      <c r="AE40" s="4">
        <f>INDEX(Point!$C$4:$AA$5,1,AE38)</f>
        <v>0</v>
      </c>
      <c r="AF40" s="4">
        <f>INDEX(Point!$C$4:$AA$5,1,AF38)</f>
        <v>0</v>
      </c>
      <c r="AG40" s="4">
        <f>INDEX(Point!$C$4:$AA$5,1,AG38)</f>
        <v>0</v>
      </c>
      <c r="AH40" s="4">
        <f>INDEX(Point!$C$4:$AA$5,1,AH38)</f>
        <v>-1.5</v>
      </c>
      <c r="AI40" s="4">
        <f>INDEX(Point!$C$4:$AA$5,1,AI38)</f>
        <v>-1.5</v>
      </c>
      <c r="AJ40" s="4">
        <f>INDEX(Point!$C$4:$AA$5,1,AJ38)</f>
        <v>-1.5</v>
      </c>
      <c r="AK40" s="4">
        <f>INDEX(Point!$C$4:$AA$5,1,AK38)</f>
        <v>-1.5</v>
      </c>
      <c r="AL40" s="4">
        <f>INDEX(Point!$C$4:$AA$5,1,AL38)</f>
        <v>-2.1</v>
      </c>
      <c r="AM40" s="4">
        <f>INDEX(Point!$C$4:$AA$5,1,AM38)</f>
        <v>-2.1</v>
      </c>
      <c r="AN40" s="4">
        <f>INDEX(Point!$C$4:$AA$5,1,AN38)</f>
        <v>-2.1</v>
      </c>
      <c r="AO40" s="4">
        <f>INDEX(Point!$C$4:$AA$5,1,AO38)</f>
        <v>-2.3</v>
      </c>
      <c r="AP40" s="4">
        <f>INDEX(Point!$C$4:$AA$5,1,AP38)</f>
        <v>-1.7</v>
      </c>
      <c r="AQ40" s="4">
        <f>INDEX(Point!$C$4:$AA$5,1,AQ38)</f>
        <v>-1.7</v>
      </c>
      <c r="AR40" s="4">
        <f>INDEX(Point!$C$4:$AA$5,1,AR38)</f>
        <v>-1.7</v>
      </c>
      <c r="AS40" s="4">
        <f>INDEX(Point!$C$4:$AA$5,1,AS38)</f>
        <v>-1.7</v>
      </c>
      <c r="AT40" s="4">
        <f>INDEX(Point!$C$4:$AA$5,1,AT38)</f>
        <v>-1.7</v>
      </c>
      <c r="AU40" s="4">
        <f>INDEX(Point!$C$4:$AA$5,1,AU38)</f>
        <v>-1.3</v>
      </c>
      <c r="AV40" s="4">
        <f>INDEX(Point!$C$4:$AA$5,1,AV38)</f>
        <v>-1.3</v>
      </c>
      <c r="AW40" s="4">
        <f>INDEX(Point!$C$4:$AA$5,1,AW38)</f>
        <v>1.1</v>
      </c>
      <c r="AX40" s="4">
        <f>INDEX(Point!$C$4:$AA$5,1,AX38)</f>
        <v>1.1</v>
      </c>
      <c r="AY40" s="4">
        <f>INDEX(Point!$C$4:$AA$5,1,AY38)</f>
        <v>1.1</v>
      </c>
      <c r="AZ40" s="4">
        <f>INDEX(Point!$C$4:$AA$5,1,AZ38)</f>
        <v>1.1</v>
      </c>
      <c r="BA40" s="4">
        <f>INDEX(Point!$C$4:$AA$5,1,BA38)</f>
        <v>1.1</v>
      </c>
      <c r="BB40" s="4">
        <f>INDEX(Point!$C$4:$AA$5,1,BB38)</f>
        <v>1.1</v>
      </c>
      <c r="BC40" s="4">
        <f>INDEX(Point!$C$4:$AA$5,1,BC38)</f>
        <v>1.1</v>
      </c>
      <c r="BD40" s="4">
        <f>INDEX(Point!$C$4:$AA$5,1,BD38)</f>
        <v>2</v>
      </c>
      <c r="BE40" s="4">
        <f>INDEX(Point!$C$4:$AA$5,1,BE38)</f>
        <v>2</v>
      </c>
      <c r="BF40" s="4">
        <f>INDEX(Point!$C$4:$AA$5,1,BF38)</f>
        <v>2</v>
      </c>
      <c r="BG40" s="4">
        <f>INDEX(Point!$C$4:$AA$5,1,BG38)</f>
        <v>1.9</v>
      </c>
      <c r="BH40" s="4">
        <f>INDEX(Point!$C$4:$AA$5,1,BH38)</f>
        <v>1.9</v>
      </c>
      <c r="BI40" s="4">
        <f>INDEX(Point!$C$4:$AA$5,1,BI38)</f>
        <v>1.9</v>
      </c>
      <c r="BJ40" s="4">
        <f>INDEX(Point!$C$4:$AA$5,1,BJ38)</f>
        <v>0</v>
      </c>
      <c r="BK40" s="4">
        <f>INDEX(Point!$C$4:$AA$5,1,BK38)</f>
        <v>0</v>
      </c>
      <c r="BL40" s="4">
        <f>INDEX(Point!$C$4:$AA$5,1,BL38)</f>
        <v>0</v>
      </c>
      <c r="BM40" s="4">
        <f>INDEX(Point!$C$4:$AA$5,1,BM38)</f>
        <v>0</v>
      </c>
      <c r="BN40" s="4">
        <f>INDEX(Point!$C$4:$AA$5,1,BN38)</f>
        <v>0</v>
      </c>
      <c r="BO40" s="4">
        <f>INDEX(Point!$C$4:$AA$5,1,BO38)</f>
        <v>0</v>
      </c>
      <c r="BP40" s="4">
        <f>INDEX(Point!$C$4:$AA$5,1,BP38)</f>
        <v>-1.5</v>
      </c>
      <c r="BQ40" s="4">
        <f>INDEX(Point!$C$4:$AA$5,1,BQ38)</f>
        <v>-1.5</v>
      </c>
      <c r="BR40" s="4">
        <f>INDEX(Point!$C$4:$AA$5,1,BR38)</f>
        <v>-1.5</v>
      </c>
      <c r="BS40" s="4">
        <f>INDEX(Point!$C$4:$AA$5,1,BS38)</f>
        <v>-1.5</v>
      </c>
    </row>
    <row r="41" spans="4:71" ht="12.75">
      <c r="D41" s="3" t="s">
        <v>79</v>
      </c>
      <c r="E41" s="3" t="s">
        <v>78</v>
      </c>
      <c r="G41" s="4">
        <f>INDEX(Point!$C$4:$AA$5,2,G38)</f>
        <v>0.7</v>
      </c>
      <c r="H41" s="4">
        <f>INDEX(Point!$C$4:$AA$5,2,H38)</f>
        <v>0.7</v>
      </c>
      <c r="I41" s="4">
        <f>INDEX(Point!$C$4:$AA$5,2,I38)</f>
        <v>0.3</v>
      </c>
      <c r="J41" s="4">
        <f>INDEX(Point!$C$4:$AA$5,2,J38)</f>
        <v>0.3</v>
      </c>
      <c r="K41" s="4">
        <f>INDEX(Point!$C$4:$AA$5,2,K38)</f>
        <v>0.3</v>
      </c>
      <c r="L41" s="4">
        <f>INDEX(Point!$C$4:$AA$5,2,L38)</f>
        <v>-0.1</v>
      </c>
      <c r="M41" s="4">
        <f>INDEX(Point!$C$4:$AA$5,2,M38)</f>
        <v>-0.1</v>
      </c>
      <c r="N41" s="4">
        <f>INDEX(Point!$C$4:$AA$5,2,N38)</f>
        <v>-0.15</v>
      </c>
      <c r="O41" s="4">
        <f>INDEX(Point!$C$4:$AA$5,2,O38)</f>
        <v>-0.15</v>
      </c>
      <c r="P41" s="4">
        <f>INDEX(Point!$C$4:$AA$5,2,P38)</f>
        <v>-0.15</v>
      </c>
      <c r="Q41" s="4">
        <f>INDEX(Point!$C$4:$AA$5,2,Q38)</f>
        <v>-0.15</v>
      </c>
      <c r="R41" s="4">
        <f>INDEX(Point!$C$4:$AA$5,2,R38)</f>
        <v>-0.15</v>
      </c>
      <c r="S41" s="4">
        <f>INDEX(Point!$C$4:$AA$5,2,S38)</f>
        <v>-0.15</v>
      </c>
      <c r="T41" s="4">
        <f>INDEX(Point!$C$4:$AA$5,2,T38)</f>
        <v>-0.15</v>
      </c>
      <c r="U41" s="4">
        <f>INDEX(Point!$C$4:$AA$5,2,U38)</f>
        <v>0.4</v>
      </c>
      <c r="V41" s="4">
        <f>INDEX(Point!$C$4:$AA$5,2,V38)</f>
        <v>0.4</v>
      </c>
      <c r="W41" s="4">
        <f>INDEX(Point!$C$4:$AA$5,2,W38)</f>
        <v>0.4</v>
      </c>
      <c r="X41" s="4">
        <f>INDEX(Point!$C$4:$AA$5,2,X38)</f>
        <v>-0.2</v>
      </c>
      <c r="Y41" s="4">
        <f>INDEX(Point!$C$4:$AA$5,2,Y38)</f>
        <v>-0.2</v>
      </c>
      <c r="Z41" s="4">
        <f>INDEX(Point!$C$4:$AA$5,2,Z38)</f>
        <v>-0.2</v>
      </c>
      <c r="AA41" s="4">
        <f>INDEX(Point!$C$4:$AA$5,2,AA38)</f>
        <v>-0.2</v>
      </c>
      <c r="AB41" s="4">
        <f>INDEX(Point!$C$4:$AA$5,2,AB38)</f>
        <v>-0.2</v>
      </c>
      <c r="AC41" s="4">
        <f>INDEX(Point!$C$4:$AA$5,2,AC38)</f>
        <v>-0.2</v>
      </c>
      <c r="AD41" s="4">
        <f>INDEX(Point!$C$4:$AA$5,2,AD38)</f>
        <v>-0.2</v>
      </c>
      <c r="AE41" s="4">
        <f>INDEX(Point!$C$4:$AA$5,2,AE38)</f>
        <v>-0.2</v>
      </c>
      <c r="AF41" s="4">
        <f>INDEX(Point!$C$4:$AA$5,2,AF38)</f>
        <v>-0.2</v>
      </c>
      <c r="AG41" s="4">
        <f>INDEX(Point!$C$4:$AA$5,2,AG38)</f>
        <v>-0.2</v>
      </c>
      <c r="AH41" s="4">
        <f>INDEX(Point!$C$4:$AA$5,2,AH38)</f>
        <v>-0.2</v>
      </c>
      <c r="AI41" s="4">
        <f>INDEX(Point!$C$4:$AA$5,2,AI38)</f>
        <v>-0.2</v>
      </c>
      <c r="AJ41" s="4">
        <f>INDEX(Point!$C$4:$AA$5,2,AJ38)</f>
        <v>-0.2</v>
      </c>
      <c r="AK41" s="4">
        <f>INDEX(Point!$C$4:$AA$5,2,AK38)</f>
        <v>-0.2</v>
      </c>
      <c r="AL41" s="4">
        <f>INDEX(Point!$C$4:$AA$5,2,AL38)</f>
        <v>0.5</v>
      </c>
      <c r="AM41" s="4">
        <f>INDEX(Point!$C$4:$AA$5,2,AM38)</f>
        <v>0.5</v>
      </c>
      <c r="AN41" s="4">
        <f>INDEX(Point!$C$4:$AA$5,2,AN38)</f>
        <v>0.5</v>
      </c>
      <c r="AO41" s="4">
        <f>INDEX(Point!$C$4:$AA$5,2,AO38)</f>
        <v>0.7</v>
      </c>
      <c r="AP41" s="4">
        <f>INDEX(Point!$C$4:$AA$5,2,AP38)</f>
        <v>0.3</v>
      </c>
      <c r="AQ41" s="4">
        <f>INDEX(Point!$C$4:$AA$5,2,AQ38)</f>
        <v>0.3</v>
      </c>
      <c r="AR41" s="4">
        <f>INDEX(Point!$C$4:$AA$5,2,AR38)</f>
        <v>0.3</v>
      </c>
      <c r="AS41" s="4">
        <f>INDEX(Point!$C$4:$AA$5,2,AS38)</f>
        <v>0.3</v>
      </c>
      <c r="AT41" s="4">
        <f>INDEX(Point!$C$4:$AA$5,2,AT38)</f>
        <v>0.3</v>
      </c>
      <c r="AU41" s="4">
        <f>INDEX(Point!$C$4:$AA$5,2,AU38)</f>
        <v>-0.1</v>
      </c>
      <c r="AV41" s="4">
        <f>INDEX(Point!$C$4:$AA$5,2,AV38)</f>
        <v>-0.1</v>
      </c>
      <c r="AW41" s="4">
        <f>INDEX(Point!$C$4:$AA$5,2,AW38)</f>
        <v>-0.15</v>
      </c>
      <c r="AX41" s="4">
        <f>INDEX(Point!$C$4:$AA$5,2,AX38)</f>
        <v>-0.15</v>
      </c>
      <c r="AY41" s="4">
        <f>INDEX(Point!$C$4:$AA$5,2,AY38)</f>
        <v>-0.15</v>
      </c>
      <c r="AZ41" s="4">
        <f>INDEX(Point!$C$4:$AA$5,2,AZ38)</f>
        <v>-0.15</v>
      </c>
      <c r="BA41" s="4">
        <f>INDEX(Point!$C$4:$AA$5,2,BA38)</f>
        <v>-0.15</v>
      </c>
      <c r="BB41" s="4">
        <f>INDEX(Point!$C$4:$AA$5,2,BB38)</f>
        <v>-0.15</v>
      </c>
      <c r="BC41" s="4">
        <f>INDEX(Point!$C$4:$AA$5,2,BC38)</f>
        <v>-0.15</v>
      </c>
      <c r="BD41" s="4">
        <f>INDEX(Point!$C$4:$AA$5,2,BD38)</f>
        <v>0.4</v>
      </c>
      <c r="BE41" s="4">
        <f>INDEX(Point!$C$4:$AA$5,2,BE38)</f>
        <v>0.4</v>
      </c>
      <c r="BF41" s="4">
        <f>INDEX(Point!$C$4:$AA$5,2,BF38)</f>
        <v>0.4</v>
      </c>
      <c r="BG41" s="4">
        <f>INDEX(Point!$C$4:$AA$5,2,BG38)</f>
        <v>-0.2</v>
      </c>
      <c r="BH41" s="4">
        <f>INDEX(Point!$C$4:$AA$5,2,BH38)</f>
        <v>-0.2</v>
      </c>
      <c r="BI41" s="4">
        <f>INDEX(Point!$C$4:$AA$5,2,BI38)</f>
        <v>-0.2</v>
      </c>
      <c r="BJ41" s="4">
        <f>INDEX(Point!$C$4:$AA$5,2,BJ38)</f>
        <v>-0.2</v>
      </c>
      <c r="BK41" s="4">
        <f>INDEX(Point!$C$4:$AA$5,2,BK38)</f>
        <v>-0.2</v>
      </c>
      <c r="BL41" s="4">
        <f>INDEX(Point!$C$4:$AA$5,2,BL38)</f>
        <v>-0.2</v>
      </c>
      <c r="BM41" s="4">
        <f>INDEX(Point!$C$4:$AA$5,2,BM38)</f>
        <v>-0.2</v>
      </c>
      <c r="BN41" s="4">
        <f>INDEX(Point!$C$4:$AA$5,2,BN38)</f>
        <v>-0.2</v>
      </c>
      <c r="BO41" s="4">
        <f>INDEX(Point!$C$4:$AA$5,2,BO38)</f>
        <v>-0.2</v>
      </c>
      <c r="BP41" s="4">
        <f>INDEX(Point!$C$4:$AA$5,2,BP38)</f>
        <v>-0.2</v>
      </c>
      <c r="BQ41" s="4">
        <f>INDEX(Point!$C$4:$AA$5,2,BQ38)</f>
        <v>-0.2</v>
      </c>
      <c r="BR41" s="4">
        <f>INDEX(Point!$C$4:$AA$5,2,BR38)</f>
        <v>-0.2</v>
      </c>
      <c r="BS41" s="4">
        <f>INDEX(Point!$C$4:$AA$5,2,BS38)</f>
        <v>-0.2</v>
      </c>
    </row>
    <row r="42" spans="2:6" ht="63.75">
      <c r="B42" s="103" t="s">
        <v>203</v>
      </c>
      <c r="C42" s="113" t="s">
        <v>108</v>
      </c>
      <c r="F42" s="147">
        <v>1.6</v>
      </c>
    </row>
    <row r="44" spans="2:71" ht="12.75">
      <c r="B44" s="39" t="s">
        <v>204</v>
      </c>
      <c r="C44" s="40" t="s">
        <v>114</v>
      </c>
      <c r="E44" s="3" t="s">
        <v>78</v>
      </c>
      <c r="G44" s="4">
        <f aca="true" t="shared" si="24" ref="G44:P44">SQRT((G40-G23)^2+(G41-G24)^2)</f>
        <v>0.7280109889280518</v>
      </c>
      <c r="H44" s="4">
        <f t="shared" si="24"/>
        <v>0.38527037948398585</v>
      </c>
      <c r="I44" s="4">
        <f t="shared" si="24"/>
        <v>0.7554813025778736</v>
      </c>
      <c r="J44" s="4">
        <f t="shared" si="24"/>
        <v>0.5691569064482157</v>
      </c>
      <c r="K44" s="4">
        <f t="shared" si="24"/>
        <v>0.2781406684015315</v>
      </c>
      <c r="L44" s="4">
        <f t="shared" si="24"/>
        <v>0.5314200860344055</v>
      </c>
      <c r="M44" s="4">
        <f t="shared" si="24"/>
        <v>0.2638400547761317</v>
      </c>
      <c r="N44" s="4">
        <f t="shared" si="24"/>
        <v>2.3528146906044216</v>
      </c>
      <c r="O44" s="4">
        <f t="shared" si="24"/>
        <v>1.991551904132467</v>
      </c>
      <c r="P44" s="4">
        <f t="shared" si="24"/>
        <v>1.6271331524423085</v>
      </c>
      <c r="Q44" s="4">
        <f aca="true" t="shared" si="25" ref="Q44:BS44">SQRT((Q40-Q23)^2+(Q41-Q24)^2)</f>
        <v>1.2624937642169922</v>
      </c>
      <c r="R44" s="4">
        <f t="shared" si="25"/>
        <v>0.8980736339470499</v>
      </c>
      <c r="S44" s="4">
        <f t="shared" si="25"/>
        <v>0.5334337278323918</v>
      </c>
      <c r="T44" s="4">
        <f t="shared" si="25"/>
        <v>0.1690172611326536</v>
      </c>
      <c r="U44" s="4">
        <f t="shared" si="25"/>
        <v>0.9259763334567513</v>
      </c>
      <c r="V44" s="4">
        <f t="shared" si="25"/>
        <v>0.6820108994222533</v>
      </c>
      <c r="W44" s="4">
        <f t="shared" si="25"/>
        <v>0.3448422445335994</v>
      </c>
      <c r="X44" s="4">
        <f t="shared" si="25"/>
        <v>0.620512916972216</v>
      </c>
      <c r="Y44" s="4">
        <f t="shared" si="25"/>
        <v>0.7777108507905988</v>
      </c>
      <c r="Z44" s="4">
        <f t="shared" si="25"/>
        <v>0.749712814250101</v>
      </c>
      <c r="AA44" s="4">
        <f t="shared" si="25"/>
        <v>0.5716786321488048</v>
      </c>
      <c r="AB44" s="4">
        <f t="shared" si="25"/>
        <v>0.28792610449075196</v>
      </c>
      <c r="AC44" s="4">
        <f t="shared" si="25"/>
        <v>1.8654980272651212</v>
      </c>
      <c r="AD44" s="4">
        <f t="shared" si="25"/>
        <v>1.5164594083876517</v>
      </c>
      <c r="AE44" s="4">
        <f t="shared" si="25"/>
        <v>1.151823363099271</v>
      </c>
      <c r="AF44" s="4">
        <f t="shared" si="25"/>
        <v>0.7874071046133087</v>
      </c>
      <c r="AG44" s="4">
        <f t="shared" si="25"/>
        <v>0.42277290930024963</v>
      </c>
      <c r="AH44" s="4">
        <f t="shared" si="25"/>
        <v>1.5582752319781867</v>
      </c>
      <c r="AI44" s="4">
        <f t="shared" si="25"/>
        <v>1.1937459075379926</v>
      </c>
      <c r="AJ44" s="4">
        <f t="shared" si="25"/>
        <v>0.8260706089693532</v>
      </c>
      <c r="AK44" s="4">
        <f t="shared" si="25"/>
        <v>0.4582607211922204</v>
      </c>
      <c r="AL44" s="4">
        <f t="shared" si="25"/>
        <v>0.9819927000077878</v>
      </c>
      <c r="AM44" s="4">
        <f t="shared" si="25"/>
        <v>0.7124149902466604</v>
      </c>
      <c r="AN44" s="4">
        <f t="shared" si="25"/>
        <v>0.36431840799402626</v>
      </c>
      <c r="AO44" s="4">
        <f t="shared" si="25"/>
        <v>0.28683158916965745</v>
      </c>
      <c r="AP44" s="4">
        <f t="shared" si="25"/>
        <v>0.7358872431038566</v>
      </c>
      <c r="AQ44" s="4">
        <f t="shared" si="25"/>
        <v>0.8923424152507128</v>
      </c>
      <c r="AR44" s="4">
        <f t="shared" si="25"/>
        <v>0.8466349175779899</v>
      </c>
      <c r="AS44" s="4">
        <f t="shared" si="25"/>
        <v>0.6393422603657847</v>
      </c>
      <c r="AT44" s="4">
        <f t="shared" si="25"/>
        <v>0.3260820042111363</v>
      </c>
      <c r="AU44" s="4">
        <f t="shared" si="25"/>
        <v>0.5635396094007743</v>
      </c>
      <c r="AV44" s="4">
        <f t="shared" si="25"/>
        <v>0.4501373877097946</v>
      </c>
      <c r="AW44" s="4">
        <f t="shared" si="25"/>
        <v>2.375789987385823</v>
      </c>
      <c r="AX44" s="4">
        <f t="shared" si="25"/>
        <v>2.207875183406873</v>
      </c>
      <c r="AY44" s="4">
        <f t="shared" si="25"/>
        <v>1.8910639993603868</v>
      </c>
      <c r="AZ44" s="4">
        <f t="shared" si="25"/>
        <v>1.5233770696819107</v>
      </c>
      <c r="BA44" s="4">
        <f t="shared" si="25"/>
        <v>1.1555282023892472</v>
      </c>
      <c r="BB44" s="4">
        <f t="shared" si="25"/>
        <v>0.7878406436621118</v>
      </c>
      <c r="BC44" s="4">
        <f t="shared" si="25"/>
        <v>0.41999132553804425</v>
      </c>
      <c r="BD44" s="4">
        <f t="shared" si="25"/>
        <v>1.1005807190710357</v>
      </c>
      <c r="BE44" s="4">
        <f t="shared" si="25"/>
        <v>0.7833243567218636</v>
      </c>
      <c r="BF44" s="4">
        <f t="shared" si="25"/>
        <v>0.4189043936686069</v>
      </c>
      <c r="BG44" s="4">
        <f t="shared" si="25"/>
        <v>0.5713655828562223</v>
      </c>
      <c r="BH44" s="4">
        <f t="shared" si="25"/>
        <v>0.6159937176221383</v>
      </c>
      <c r="BI44" s="4">
        <f t="shared" si="25"/>
        <v>0.4653765928208186</v>
      </c>
      <c r="BJ44" s="4">
        <f t="shared" si="25"/>
        <v>2.1037506269847133</v>
      </c>
      <c r="BK44" s="4">
        <f t="shared" si="25"/>
        <v>1.7792823271769131</v>
      </c>
      <c r="BL44" s="4">
        <f t="shared" si="25"/>
        <v>1.4114510070235822</v>
      </c>
      <c r="BM44" s="4">
        <f t="shared" si="25"/>
        <v>1.0437889061863888</v>
      </c>
      <c r="BN44" s="4">
        <f t="shared" si="25"/>
        <v>0.6759860058743749</v>
      </c>
      <c r="BO44" s="4">
        <f t="shared" si="25"/>
        <v>0.31157196857112957</v>
      </c>
      <c r="BP44" s="4">
        <f t="shared" si="25"/>
        <v>1.4503170402425525</v>
      </c>
      <c r="BQ44" s="4">
        <f t="shared" si="25"/>
        <v>1.0894322701853776</v>
      </c>
      <c r="BR44" s="4">
        <f t="shared" si="25"/>
        <v>0.7247923364061486</v>
      </c>
      <c r="BS44" s="4">
        <f t="shared" si="25"/>
        <v>0.36037225065156814</v>
      </c>
    </row>
    <row r="47" spans="2:71" ht="12.75">
      <c r="B47" s="39" t="s">
        <v>115</v>
      </c>
      <c r="C47" s="39" t="s">
        <v>115</v>
      </c>
      <c r="D47" s="3" t="s">
        <v>77</v>
      </c>
      <c r="E47" s="3" t="s">
        <v>78</v>
      </c>
      <c r="H47" s="4">
        <f aca="true" t="shared" si="26" ref="H47:P47">COS(H28)</f>
        <v>6.1257422745431E-17</v>
      </c>
      <c r="I47" s="4">
        <f t="shared" si="26"/>
        <v>0.7644620231182013</v>
      </c>
      <c r="J47" s="4">
        <f t="shared" si="26"/>
        <v>0.9797923085113203</v>
      </c>
      <c r="K47" s="4">
        <f t="shared" si="26"/>
        <v>0.6534528208062961</v>
      </c>
      <c r="L47" s="4">
        <f t="shared" si="26"/>
        <v>0.1307148453491502</v>
      </c>
      <c r="M47" s="4">
        <f t="shared" si="26"/>
        <v>0.793469163118657</v>
      </c>
      <c r="N47" s="4">
        <f t="shared" si="26"/>
        <v>0.9983631905175856</v>
      </c>
      <c r="O47" s="4">
        <f t="shared" si="26"/>
        <v>0.9974067273472189</v>
      </c>
      <c r="P47" s="4">
        <f t="shared" si="26"/>
        <v>0.9998682875554926</v>
      </c>
      <c r="Q47" s="4">
        <f aca="true" t="shared" si="27" ref="Q47:BS47">COS(Q28)</f>
        <v>0.9976184536723375</v>
      </c>
      <c r="R47" s="4">
        <f t="shared" si="27"/>
        <v>0.9998150144980424</v>
      </c>
      <c r="S47" s="4">
        <f t="shared" si="27"/>
        <v>0.997821175205437</v>
      </c>
      <c r="T47" s="4">
        <f>COS(T28)</f>
        <v>0.9997527168217815</v>
      </c>
      <c r="U47" s="4">
        <f t="shared" si="27"/>
        <v>0.9722169343735232</v>
      </c>
      <c r="V47" s="4">
        <f t="shared" si="27"/>
        <v>0.8333281542069257</v>
      </c>
      <c r="W47" s="4">
        <f t="shared" si="27"/>
        <v>0.59214612344732</v>
      </c>
      <c r="X47" s="4">
        <f t="shared" si="27"/>
        <v>0.4402136464553706</v>
      </c>
      <c r="Y47" s="4">
        <f t="shared" si="27"/>
        <v>0.9729621194446583</v>
      </c>
      <c r="Z47" s="4">
        <f t="shared" si="27"/>
        <v>0.390887914393984</v>
      </c>
      <c r="AA47" s="4">
        <f t="shared" si="27"/>
        <v>-0.4797499603125378</v>
      </c>
      <c r="AB47" s="4">
        <f t="shared" si="27"/>
        <v>-0.9300611791648296</v>
      </c>
      <c r="AC47" s="4">
        <f t="shared" si="27"/>
        <v>-0.9790955937060692</v>
      </c>
      <c r="AD47" s="4">
        <f t="shared" si="27"/>
        <v>-0.998157096286915</v>
      </c>
      <c r="AE47" s="4">
        <f t="shared" si="27"/>
        <v>-0.9996989280639726</v>
      </c>
      <c r="AF47" s="4">
        <f t="shared" si="27"/>
        <v>-0.9979702773617185</v>
      </c>
      <c r="AG47" s="4">
        <f t="shared" si="27"/>
        <v>-0.9997681339418276</v>
      </c>
      <c r="AH47" s="4">
        <f t="shared" si="27"/>
        <v>-0.997774450468841</v>
      </c>
      <c r="AI47" s="4">
        <f t="shared" si="27"/>
        <v>-0.9998283156240293</v>
      </c>
      <c r="AJ47" s="4">
        <f t="shared" si="27"/>
        <v>-0.9997071355848376</v>
      </c>
      <c r="AK47" s="4">
        <f t="shared" si="27"/>
        <v>-0.9998624139926497</v>
      </c>
      <c r="AL47" s="4">
        <f t="shared" si="27"/>
        <v>-0.9998624139926497</v>
      </c>
      <c r="AM47" s="4">
        <f t="shared" si="27"/>
        <v>-0.7341865510239058</v>
      </c>
      <c r="AN47" s="4">
        <f t="shared" si="27"/>
        <v>-0.5362218146681044</v>
      </c>
      <c r="AO47" s="4">
        <f t="shared" si="27"/>
        <v>-0.4229496554259813</v>
      </c>
      <c r="AP47" s="4">
        <f t="shared" si="27"/>
        <v>-0.9398176291314106</v>
      </c>
      <c r="AQ47" s="4">
        <f t="shared" si="27"/>
        <v>-0.5064625224371447</v>
      </c>
      <c r="AR47" s="4">
        <f t="shared" si="27"/>
        <v>0.41623985993216606</v>
      </c>
      <c r="AS47" s="4">
        <f t="shared" si="27"/>
        <v>0.9693517027092551</v>
      </c>
      <c r="AT47" s="4">
        <f t="shared" si="27"/>
        <v>0.9640881062497345</v>
      </c>
      <c r="AU47" s="4">
        <f t="shared" si="27"/>
        <v>0.8137679799321343</v>
      </c>
      <c r="AV47" s="4">
        <f t="shared" si="27"/>
        <v>0.9038935827688511</v>
      </c>
      <c r="AW47" s="4">
        <f t="shared" si="27"/>
        <v>0.09887995710923579</v>
      </c>
      <c r="AX47" s="4">
        <f t="shared" si="27"/>
        <v>0.8720742590021692</v>
      </c>
      <c r="AY47" s="4">
        <f t="shared" si="27"/>
        <v>0.9999840098243415</v>
      </c>
      <c r="AZ47" s="4">
        <f t="shared" si="27"/>
        <v>0.9988295277903664</v>
      </c>
      <c r="BA47" s="4">
        <f t="shared" si="27"/>
        <v>0.9999711421592637</v>
      </c>
      <c r="BB47" s="4">
        <f t="shared" si="27"/>
        <v>0.9987337126373523</v>
      </c>
      <c r="BC47" s="4">
        <f t="shared" si="27"/>
        <v>0.9999545033287027</v>
      </c>
      <c r="BD47" s="4">
        <f t="shared" si="27"/>
        <v>0.9986341309855412</v>
      </c>
      <c r="BE47" s="4">
        <f t="shared" si="27"/>
        <v>0.8422793801192626</v>
      </c>
      <c r="BF47" s="4">
        <f t="shared" si="27"/>
        <v>0.7914845499834608</v>
      </c>
      <c r="BG47" s="4">
        <f t="shared" si="27"/>
        <v>0.84065609688722</v>
      </c>
      <c r="BH47" s="4">
        <f t="shared" si="27"/>
        <v>0.7139127958305145</v>
      </c>
      <c r="BI47" s="4">
        <f t="shared" si="27"/>
        <v>-0.17197637352291215</v>
      </c>
      <c r="BJ47" s="4">
        <f t="shared" si="27"/>
        <v>-0.8952387514158041</v>
      </c>
      <c r="BK47" s="4">
        <f t="shared" si="27"/>
        <v>-0.9999977203035212</v>
      </c>
      <c r="BL47" s="4">
        <f t="shared" si="27"/>
        <v>-0.9990788121575434</v>
      </c>
      <c r="BM47" s="4">
        <f t="shared" si="27"/>
        <v>-0.9999999813181928</v>
      </c>
      <c r="BN47" s="4">
        <f t="shared" si="27"/>
        <v>-0.9991602643078054</v>
      </c>
      <c r="BO47" s="4">
        <f t="shared" si="27"/>
        <v>-0.9988825292609617</v>
      </c>
      <c r="BP47" s="4">
        <f t="shared" si="27"/>
        <v>-0.9966417645570252</v>
      </c>
      <c r="BQ47" s="4">
        <f t="shared" si="27"/>
        <v>-0.9986832537803825</v>
      </c>
      <c r="BR47" s="4">
        <f t="shared" si="27"/>
        <v>-0.9994242218521857</v>
      </c>
      <c r="BS47" s="4">
        <f t="shared" si="27"/>
        <v>-0.9985246201402167</v>
      </c>
    </row>
    <row r="48" spans="2:71" ht="12.75">
      <c r="B48" s="18" t="s">
        <v>205</v>
      </c>
      <c r="C48" s="18" t="s">
        <v>116</v>
      </c>
      <c r="D48" s="3" t="s">
        <v>79</v>
      </c>
      <c r="E48" s="3" t="s">
        <v>78</v>
      </c>
      <c r="H48" s="4">
        <f aca="true" t="shared" si="28" ref="H48:P48">SIN(H28)</f>
        <v>1</v>
      </c>
      <c r="I48" s="4">
        <f t="shared" si="28"/>
        <v>0.6446687639478328</v>
      </c>
      <c r="J48" s="4">
        <f t="shared" si="28"/>
        <v>-0.2000175796825312</v>
      </c>
      <c r="K48" s="4">
        <f t="shared" si="28"/>
        <v>-0.7569672456456057</v>
      </c>
      <c r="L48" s="4">
        <f t="shared" si="28"/>
        <v>-0.9914200064580843</v>
      </c>
      <c r="M48" s="4">
        <f t="shared" si="28"/>
        <v>-0.6086104560223872</v>
      </c>
      <c r="N48" s="4">
        <f t="shared" si="28"/>
        <v>0.057192130748442815</v>
      </c>
      <c r="O48" s="4">
        <f t="shared" si="28"/>
        <v>-0.07197096805317003</v>
      </c>
      <c r="P48" s="4">
        <f t="shared" si="28"/>
        <v>0.0162298348989388</v>
      </c>
      <c r="Q48" s="4">
        <f aca="true" t="shared" si="29" ref="Q48:BS48">SIN(Q28)</f>
        <v>-0.06897405956165195</v>
      </c>
      <c r="R48" s="4">
        <f t="shared" si="29"/>
        <v>0.019233740777063524</v>
      </c>
      <c r="S48" s="4">
        <f t="shared" si="29"/>
        <v>-0.06597652849036939</v>
      </c>
      <c r="T48" s="4">
        <f>SIN(T28)</f>
        <v>0.022237473045894227</v>
      </c>
      <c r="U48" s="4">
        <f t="shared" si="29"/>
        <v>-0.23408167915782843</v>
      </c>
      <c r="V48" s="4">
        <f t="shared" si="29"/>
        <v>0.5527786061399972</v>
      </c>
      <c r="W48" s="4">
        <f t="shared" si="29"/>
        <v>0.8058306078117853</v>
      </c>
      <c r="X48" s="4">
        <f t="shared" si="29"/>
        <v>0.8978930590412568</v>
      </c>
      <c r="Y48" s="4">
        <f t="shared" si="29"/>
        <v>-0.23096474649989035</v>
      </c>
      <c r="Z48" s="4">
        <f t="shared" si="29"/>
        <v>-0.9204382860250444</v>
      </c>
      <c r="AA48" s="4">
        <f t="shared" si="29"/>
        <v>-0.8774052516255635</v>
      </c>
      <c r="AB48" s="4">
        <f t="shared" si="29"/>
        <v>-0.3674046856131898</v>
      </c>
      <c r="AC48" s="4">
        <f t="shared" si="29"/>
        <v>0.20340063516459275</v>
      </c>
      <c r="AD48" s="4">
        <f t="shared" si="29"/>
        <v>-0.06068287346586661</v>
      </c>
      <c r="AE48" s="4">
        <f t="shared" si="29"/>
        <v>0.02453677296923916</v>
      </c>
      <c r="AF48" s="4">
        <f t="shared" si="29"/>
        <v>-0.06368143766102231</v>
      </c>
      <c r="AG48" s="4">
        <f t="shared" si="29"/>
        <v>0.02153319192492739</v>
      </c>
      <c r="AH48" s="4">
        <f t="shared" si="29"/>
        <v>-0.06667942704914638</v>
      </c>
      <c r="AI48" s="4">
        <f t="shared" si="29"/>
        <v>0.018529416515811605</v>
      </c>
      <c r="AJ48" s="4">
        <f t="shared" si="29"/>
        <v>-0.024200063238744452</v>
      </c>
      <c r="AK48" s="4">
        <f t="shared" si="29"/>
        <v>0.0165877389897175</v>
      </c>
      <c r="AL48" s="4">
        <f t="shared" si="29"/>
        <v>0.0165877389897175</v>
      </c>
      <c r="AM48" s="4">
        <f t="shared" si="29"/>
        <v>0.6789477949707339</v>
      </c>
      <c r="AN48" s="4">
        <f t="shared" si="29"/>
        <v>0.8440771087252901</v>
      </c>
      <c r="AO48" s="4">
        <f t="shared" si="29"/>
        <v>0.9061531818489872</v>
      </c>
      <c r="AP48" s="4">
        <f t="shared" si="29"/>
        <v>0.3416764902269606</v>
      </c>
      <c r="AQ48" s="4">
        <f t="shared" si="29"/>
        <v>-0.8622619749047297</v>
      </c>
      <c r="AR48" s="4">
        <f t="shared" si="29"/>
        <v>-0.9092548482156423</v>
      </c>
      <c r="AS48" s="4">
        <f t="shared" si="29"/>
        <v>-0.24567717935263722</v>
      </c>
      <c r="AT48" s="4">
        <f t="shared" si="29"/>
        <v>0.26558261123010396</v>
      </c>
      <c r="AU48" s="4">
        <f t="shared" si="29"/>
        <v>0.5811898784710323</v>
      </c>
      <c r="AV48" s="4">
        <f t="shared" si="29"/>
        <v>-0.4277573973986775</v>
      </c>
      <c r="AW48" s="4">
        <f t="shared" si="29"/>
        <v>-0.9950993689486873</v>
      </c>
      <c r="AX48" s="4">
        <f t="shared" si="29"/>
        <v>-0.48937356567944856</v>
      </c>
      <c r="AY48" s="4">
        <f t="shared" si="29"/>
        <v>0.00565509466155308</v>
      </c>
      <c r="AZ48" s="4">
        <f t="shared" si="29"/>
        <v>0.048369147336640876</v>
      </c>
      <c r="BA48" s="4">
        <f t="shared" si="29"/>
        <v>0.007597028938833914</v>
      </c>
      <c r="BB48" s="4">
        <f t="shared" si="29"/>
        <v>0.05030875909432221</v>
      </c>
      <c r="BC48" s="4">
        <f t="shared" si="29"/>
        <v>0.00953893456563465</v>
      </c>
      <c r="BD48" s="4">
        <f t="shared" si="29"/>
        <v>0.0522481811238726</v>
      </c>
      <c r="BE48" s="4">
        <f t="shared" si="29"/>
        <v>0.5390412283173808</v>
      </c>
      <c r="BF48" s="4">
        <f t="shared" si="29"/>
        <v>0.6111891745912049</v>
      </c>
      <c r="BG48" s="4">
        <f t="shared" si="29"/>
        <v>0.5415693185238111</v>
      </c>
      <c r="BH48" s="4">
        <f t="shared" si="29"/>
        <v>-0.7002346177885368</v>
      </c>
      <c r="BI48" s="4">
        <f t="shared" si="29"/>
        <v>-0.985101074484191</v>
      </c>
      <c r="BJ48" s="4">
        <f t="shared" si="29"/>
        <v>-0.4455867793858702</v>
      </c>
      <c r="BK48" s="4">
        <f t="shared" si="29"/>
        <v>0.002135272291936125</v>
      </c>
      <c r="BL48" s="4">
        <f t="shared" si="29"/>
        <v>0.042913017813621286</v>
      </c>
      <c r="BM48" s="4">
        <f t="shared" si="29"/>
        <v>0.00019329669942836278</v>
      </c>
      <c r="BN48" s="4">
        <f t="shared" si="29"/>
        <v>0.040972749826640904</v>
      </c>
      <c r="BO48" s="4">
        <f t="shared" si="29"/>
        <v>-0.04726195866893546</v>
      </c>
      <c r="BP48" s="4">
        <f t="shared" si="29"/>
        <v>0.08188524372961893</v>
      </c>
      <c r="BQ48" s="4">
        <f t="shared" si="29"/>
        <v>-0.05130066879318649</v>
      </c>
      <c r="BR48" s="4">
        <f t="shared" si="29"/>
        <v>0.03392970343449856</v>
      </c>
      <c r="BS48" s="4">
        <f t="shared" si="29"/>
        <v>-0.05430085610592033</v>
      </c>
    </row>
    <row r="50" spans="2:71" ht="12.75">
      <c r="B50" s="39" t="s">
        <v>117</v>
      </c>
      <c r="C50" s="39" t="s">
        <v>117</v>
      </c>
      <c r="D50" s="3" t="s">
        <v>77</v>
      </c>
      <c r="E50" s="3" t="s">
        <v>78</v>
      </c>
      <c r="H50" s="4">
        <f aca="true" t="shared" si="30" ref="H50:P50">+H40-H23</f>
        <v>0.20000000000000018</v>
      </c>
      <c r="I50" s="4">
        <f t="shared" si="30"/>
        <v>0.6772731881943959</v>
      </c>
      <c r="J50" s="4">
        <f t="shared" si="30"/>
        <v>0.3992723005422578</v>
      </c>
      <c r="K50" s="4">
        <f t="shared" si="30"/>
        <v>0.1282489270339653</v>
      </c>
      <c r="L50" s="4">
        <f t="shared" si="30"/>
        <v>0.3967295497554837</v>
      </c>
      <c r="M50" s="4">
        <f t="shared" si="30"/>
        <v>0.24663540804186135</v>
      </c>
      <c r="N50" s="4">
        <f t="shared" si="30"/>
        <v>2.3522151800138857</v>
      </c>
      <c r="O50" s="4">
        <f t="shared" si="30"/>
        <v>1.990913183471028</v>
      </c>
      <c r="P50" s="4">
        <f t="shared" si="30"/>
        <v>1.6266347926373736</v>
      </c>
      <c r="Q50" s="4">
        <f aca="true" t="shared" si="31" ref="Q50:BS50">+Q40-Q23</f>
        <v>1.2621218201007367</v>
      </c>
      <c r="R50" s="4">
        <f t="shared" si="31"/>
        <v>0.8978145293404631</v>
      </c>
      <c r="S50" s="4">
        <f t="shared" si="31"/>
        <v>0.5332742845786966</v>
      </c>
      <c r="T50" s="4">
        <f>+T40-T23</f>
        <v>0.16894138223452904</v>
      </c>
      <c r="U50" s="4">
        <f t="shared" si="31"/>
        <v>0.7198606481760292</v>
      </c>
      <c r="V50" s="4">
        <f t="shared" si="31"/>
        <v>0.4280749089193403</v>
      </c>
      <c r="W50" s="4">
        <f t="shared" si="31"/>
        <v>0.17977046011971942</v>
      </c>
      <c r="X50" s="4">
        <f t="shared" si="31"/>
        <v>-0.10549985451889743</v>
      </c>
      <c r="Y50" s="4">
        <f t="shared" si="31"/>
        <v>-0.31577849640422073</v>
      </c>
      <c r="Z50" s="4">
        <f t="shared" si="31"/>
        <v>-0.5324363882495691</v>
      </c>
      <c r="AA50" s="4">
        <f t="shared" si="31"/>
        <v>-0.5182734722137727</v>
      </c>
      <c r="AB50" s="4">
        <f t="shared" si="31"/>
        <v>-0.28567996505523663</v>
      </c>
      <c r="AC50" s="4">
        <f t="shared" si="31"/>
        <v>-1.8654791703374365</v>
      </c>
      <c r="AD50" s="4">
        <f t="shared" si="31"/>
        <v>-1.5160869755173798</v>
      </c>
      <c r="AE50" s="4">
        <f t="shared" si="31"/>
        <v>-1.1515066140533896</v>
      </c>
      <c r="AF50" s="4">
        <f t="shared" si="31"/>
        <v>-0.7871563277179531</v>
      </c>
      <c r="AG50" s="4">
        <f t="shared" si="31"/>
        <v>-0.42259742896538477</v>
      </c>
      <c r="AH50" s="4">
        <f t="shared" si="31"/>
        <v>-1.5582702367453076</v>
      </c>
      <c r="AI50" s="4">
        <f t="shared" si="31"/>
        <v>-1.193736091317972</v>
      </c>
      <c r="AJ50" s="4">
        <f t="shared" si="31"/>
        <v>-0.826049654397793</v>
      </c>
      <c r="AK50" s="4">
        <f t="shared" si="31"/>
        <v>-0.4582028249182506</v>
      </c>
      <c r="AL50" s="4">
        <f t="shared" si="31"/>
        <v>-0.6875458960190666</v>
      </c>
      <c r="AM50" s="4">
        <f t="shared" si="31"/>
        <v>-0.40343405807763677</v>
      </c>
      <c r="AN50" s="4">
        <f t="shared" si="31"/>
        <v>-0.17854465139685227</v>
      </c>
      <c r="AO50" s="4">
        <f t="shared" si="31"/>
        <v>-0.2049021066977601</v>
      </c>
      <c r="AP50" s="4">
        <f t="shared" si="31"/>
        <v>0.6164211190418356</v>
      </c>
      <c r="AQ50" s="4">
        <f t="shared" si="31"/>
        <v>0.8311978849136665</v>
      </c>
      <c r="AR50" s="4">
        <f t="shared" si="31"/>
        <v>0.8454712131005497</v>
      </c>
      <c r="AS50" s="4">
        <f t="shared" si="31"/>
        <v>0.6237223946504822</v>
      </c>
      <c r="AT50" s="4">
        <f t="shared" si="31"/>
        <v>0.29586718276507473</v>
      </c>
      <c r="AU50" s="4">
        <f t="shared" si="31"/>
        <v>0.3861810786770459</v>
      </c>
      <c r="AV50" s="4">
        <f t="shared" si="31"/>
        <v>0.11813362201273891</v>
      </c>
      <c r="AW50" s="4">
        <f t="shared" si="31"/>
        <v>2.3613161219737084</v>
      </c>
      <c r="AX50" s="4">
        <f t="shared" si="31"/>
        <v>2.2077100567544337</v>
      </c>
      <c r="AY50" s="4">
        <f t="shared" si="31"/>
        <v>1.8902633705199081</v>
      </c>
      <c r="AZ50" s="4">
        <f t="shared" si="31"/>
        <v>1.5227096833526983</v>
      </c>
      <c r="BA50" s="4">
        <f t="shared" si="31"/>
        <v>1.1550042992824534</v>
      </c>
      <c r="BB50" s="4">
        <f t="shared" si="31"/>
        <v>0.7874705973563725</v>
      </c>
      <c r="BC50" s="4">
        <f t="shared" si="31"/>
        <v>0.41978590065923216</v>
      </c>
      <c r="BD50" s="4">
        <f t="shared" si="31"/>
        <v>0.9522735700446898</v>
      </c>
      <c r="BE50" s="4">
        <f t="shared" si="31"/>
        <v>0.6401081297505113</v>
      </c>
      <c r="BF50" s="4">
        <f t="shared" si="31"/>
        <v>0.3421296886148637</v>
      </c>
      <c r="BG50" s="4">
        <f t="shared" si="31"/>
        <v>-0.05571280841367843</v>
      </c>
      <c r="BH50" s="4">
        <f t="shared" si="31"/>
        <v>-0.28703055625919394</v>
      </c>
      <c r="BI50" s="4">
        <f t="shared" si="31"/>
        <v>-0.37265592982262286</v>
      </c>
      <c r="BJ50" s="4">
        <f t="shared" si="31"/>
        <v>-2.1031207365258147</v>
      </c>
      <c r="BK50" s="4">
        <f t="shared" si="31"/>
        <v>-1.7791159133390118</v>
      </c>
      <c r="BL50" s="4">
        <f t="shared" si="31"/>
        <v>-1.4113597807713092</v>
      </c>
      <c r="BM50" s="4">
        <f t="shared" si="31"/>
        <v>-1.0437573167832859</v>
      </c>
      <c r="BN50" s="4">
        <f t="shared" si="31"/>
        <v>-0.6759857840899347</v>
      </c>
      <c r="BO50" s="4">
        <f t="shared" si="31"/>
        <v>-0.3115673598733458</v>
      </c>
      <c r="BP50" s="4">
        <f t="shared" si="31"/>
        <v>-1.4503098296077475</v>
      </c>
      <c r="BQ50" s="4">
        <f t="shared" si="31"/>
        <v>-1.0893853990660536</v>
      </c>
      <c r="BR50" s="4">
        <f t="shared" si="31"/>
        <v>-0.7247591513129374</v>
      </c>
      <c r="BS50" s="4">
        <f t="shared" si="31"/>
        <v>-0.36035786270801884</v>
      </c>
    </row>
    <row r="51" spans="2:71" ht="12.75">
      <c r="B51" s="18" t="s">
        <v>206</v>
      </c>
      <c r="C51" s="17" t="s">
        <v>16</v>
      </c>
      <c r="D51" s="3" t="s">
        <v>79</v>
      </c>
      <c r="E51" s="3" t="s">
        <v>78</v>
      </c>
      <c r="H51" s="4">
        <f aca="true" t="shared" si="32" ref="H51:P51">+H41-H24</f>
        <v>0.3292920668764044</v>
      </c>
      <c r="I51" s="4">
        <f t="shared" si="32"/>
        <v>-0.33474322561891995</v>
      </c>
      <c r="J51" s="4">
        <f t="shared" si="32"/>
        <v>-0.4056121474726761</v>
      </c>
      <c r="K51" s="4">
        <f t="shared" si="32"/>
        <v>-0.24680851714129998</v>
      </c>
      <c r="L51" s="4">
        <f t="shared" si="32"/>
        <v>-0.35357173556666843</v>
      </c>
      <c r="M51" s="4">
        <f t="shared" si="32"/>
        <v>-0.09371526025304913</v>
      </c>
      <c r="N51" s="4">
        <f t="shared" si="32"/>
        <v>-0.0531104061010982</v>
      </c>
      <c r="O51" s="4">
        <f t="shared" si="32"/>
        <v>-0.050434935658847754</v>
      </c>
      <c r="P51" s="4">
        <f t="shared" si="32"/>
        <v>-0.040268438738212814</v>
      </c>
      <c r="Q51" s="4">
        <f aca="true" t="shared" si="33" ref="Q51:BS51">+Q41-Q24</f>
        <v>-0.03064336653166197</v>
      </c>
      <c r="R51" s="4">
        <f t="shared" si="33"/>
        <v>-0.021571344325803682</v>
      </c>
      <c r="S51" s="4">
        <f t="shared" si="33"/>
        <v>-0.013041449161867502</v>
      </c>
      <c r="T51" s="4">
        <f>+T41-T24</f>
        <v>-0.005063983557475393</v>
      </c>
      <c r="U51" s="4">
        <f t="shared" si="33"/>
        <v>0.582436964254155</v>
      </c>
      <c r="V51" s="4">
        <f t="shared" si="33"/>
        <v>0.5309338370121549</v>
      </c>
      <c r="W51" s="4">
        <f t="shared" si="33"/>
        <v>0.29427666452390533</v>
      </c>
      <c r="X51" s="4">
        <f t="shared" si="33"/>
        <v>-0.6114785857459439</v>
      </c>
      <c r="Y51" s="4">
        <f t="shared" si="33"/>
        <v>-0.7107166162727072</v>
      </c>
      <c r="Z51" s="4">
        <f t="shared" si="33"/>
        <v>-0.5278075371937773</v>
      </c>
      <c r="AA51" s="4">
        <f t="shared" si="33"/>
        <v>-0.24126555173710193</v>
      </c>
      <c r="AB51" s="4">
        <f t="shared" si="33"/>
        <v>-0.03589427828022432</v>
      </c>
      <c r="AC51" s="4">
        <f t="shared" si="33"/>
        <v>-0.008387774866358333</v>
      </c>
      <c r="AD51" s="4">
        <f t="shared" si="33"/>
        <v>-0.033606843856423096</v>
      </c>
      <c r="AE51" s="4">
        <f t="shared" si="33"/>
        <v>-0.02701069367144901</v>
      </c>
      <c r="AF51" s="4">
        <f t="shared" si="33"/>
        <v>-0.019871188416915403</v>
      </c>
      <c r="AG51" s="4">
        <f t="shared" si="33"/>
        <v>-0.012179731936446003</v>
      </c>
      <c r="AH51" s="4">
        <f t="shared" si="33"/>
        <v>-0.0039456140705851905</v>
      </c>
      <c r="AI51" s="4">
        <f t="shared" si="33"/>
        <v>0.00484107928007349</v>
      </c>
      <c r="AJ51" s="4">
        <f t="shared" si="33"/>
        <v>0.00588383142899393</v>
      </c>
      <c r="AK51" s="4">
        <f t="shared" si="33"/>
        <v>0.007284217497368128</v>
      </c>
      <c r="AL51" s="4">
        <f t="shared" si="33"/>
        <v>0.7011350110612963</v>
      </c>
      <c r="AM51" s="4">
        <f t="shared" si="33"/>
        <v>0.5871763611651608</v>
      </c>
      <c r="AN51" s="4">
        <f t="shared" si="33"/>
        <v>0.3175684333507949</v>
      </c>
      <c r="AO51" s="4">
        <f t="shared" si="33"/>
        <v>0.2007174312719523</v>
      </c>
      <c r="AP51" s="4">
        <f t="shared" si="33"/>
        <v>-0.40193909807607114</v>
      </c>
      <c r="AQ51" s="4">
        <f t="shared" si="33"/>
        <v>-0.32463065500738325</v>
      </c>
      <c r="AR51" s="4">
        <f t="shared" si="33"/>
        <v>-0.04437467161089309</v>
      </c>
      <c r="AS51" s="4">
        <f t="shared" si="33"/>
        <v>0.14045960380514766</v>
      </c>
      <c r="AT51" s="4">
        <f t="shared" si="33"/>
        <v>0.13708422094832565</v>
      </c>
      <c r="AU51" s="4">
        <f t="shared" si="33"/>
        <v>-0.4104157231824952</v>
      </c>
      <c r="AV51" s="4">
        <f t="shared" si="33"/>
        <v>-0.43435943084541084</v>
      </c>
      <c r="AW51" s="4">
        <f t="shared" si="33"/>
        <v>-0.2618477348952567</v>
      </c>
      <c r="AX51" s="4">
        <f t="shared" si="33"/>
        <v>-0.027002422285198183</v>
      </c>
      <c r="AY51" s="4">
        <f t="shared" si="33"/>
        <v>0.055022175053493105</v>
      </c>
      <c r="AZ51" s="4">
        <f t="shared" si="33"/>
        <v>0.04508787704661238</v>
      </c>
      <c r="BA51" s="4">
        <f t="shared" si="33"/>
        <v>0.03479217090056691</v>
      </c>
      <c r="BB51" s="4">
        <f t="shared" si="33"/>
        <v>0.024144111189449924</v>
      </c>
      <c r="BC51" s="4">
        <f t="shared" si="33"/>
        <v>0.013134349428910452</v>
      </c>
      <c r="BD51" s="4">
        <f t="shared" si="33"/>
        <v>0.5517725681703098</v>
      </c>
      <c r="BE51" s="4">
        <f t="shared" si="33"/>
        <v>0.4515070653500606</v>
      </c>
      <c r="BF51" s="4">
        <f t="shared" si="33"/>
        <v>0.24171919080445303</v>
      </c>
      <c r="BG51" s="4">
        <f t="shared" si="33"/>
        <v>-0.5686428688124836</v>
      </c>
      <c r="BH51" s="4">
        <f t="shared" si="33"/>
        <v>-0.5450336869620815</v>
      </c>
      <c r="BI51" s="4">
        <f t="shared" si="33"/>
        <v>-0.2787524549013881</v>
      </c>
      <c r="BJ51" s="4">
        <f t="shared" si="33"/>
        <v>-0.05147686989017983</v>
      </c>
      <c r="BK51" s="4">
        <f t="shared" si="33"/>
        <v>0.02433447570805433</v>
      </c>
      <c r="BL51" s="4">
        <f t="shared" si="33"/>
        <v>0.016047256745201105</v>
      </c>
      <c r="BM51" s="4">
        <f t="shared" si="33"/>
        <v>0.008120611992550625</v>
      </c>
      <c r="BN51" s="4">
        <f t="shared" si="33"/>
        <v>0.0005475822372114358</v>
      </c>
      <c r="BO51" s="4">
        <f t="shared" si="33"/>
        <v>0.0016946565557666715</v>
      </c>
      <c r="BP51" s="4">
        <f t="shared" si="33"/>
        <v>-0.004573331506043554</v>
      </c>
      <c r="BQ51" s="4">
        <f t="shared" si="33"/>
        <v>-0.010105623333611896</v>
      </c>
      <c r="BR51" s="4">
        <f t="shared" si="33"/>
        <v>-0.006935668766186703</v>
      </c>
      <c r="BS51" s="4">
        <f t="shared" si="33"/>
        <v>-0.003220221139193763</v>
      </c>
    </row>
    <row r="52" spans="2:71" ht="12.75">
      <c r="B52" s="18" t="s">
        <v>80</v>
      </c>
      <c r="C52" s="18" t="s">
        <v>80</v>
      </c>
      <c r="E52" s="3" t="s">
        <v>78</v>
      </c>
      <c r="H52" s="4">
        <f aca="true" t="shared" si="34" ref="H52:AM52">SQRT(H50^2+H51^2)</f>
        <v>0.38527037948398585</v>
      </c>
      <c r="I52" s="4">
        <f t="shared" si="34"/>
        <v>0.7554813025778736</v>
      </c>
      <c r="J52" s="4">
        <f t="shared" si="34"/>
        <v>0.5691569064482157</v>
      </c>
      <c r="K52" s="4">
        <f t="shared" si="34"/>
        <v>0.2781406684015315</v>
      </c>
      <c r="L52" s="4">
        <f t="shared" si="34"/>
        <v>0.5314200860344055</v>
      </c>
      <c r="M52" s="4">
        <f t="shared" si="34"/>
        <v>0.2638400547761317</v>
      </c>
      <c r="N52" s="4">
        <f t="shared" si="34"/>
        <v>2.3528146906044216</v>
      </c>
      <c r="O52" s="4">
        <f t="shared" si="34"/>
        <v>1.991551904132467</v>
      </c>
      <c r="P52" s="4">
        <f t="shared" si="34"/>
        <v>1.6271331524423085</v>
      </c>
      <c r="Q52" s="4">
        <f t="shared" si="34"/>
        <v>1.2624937642169922</v>
      </c>
      <c r="R52" s="4">
        <f t="shared" si="34"/>
        <v>0.8980736339470499</v>
      </c>
      <c r="S52" s="4">
        <f t="shared" si="34"/>
        <v>0.5334337278323918</v>
      </c>
      <c r="T52" s="4">
        <f t="shared" si="34"/>
        <v>0.1690172611326536</v>
      </c>
      <c r="U52" s="4">
        <f t="shared" si="34"/>
        <v>0.9259763334567513</v>
      </c>
      <c r="V52" s="4">
        <f t="shared" si="34"/>
        <v>0.6820108994222533</v>
      </c>
      <c r="W52" s="4">
        <f t="shared" si="34"/>
        <v>0.3448422445335994</v>
      </c>
      <c r="X52" s="4">
        <f t="shared" si="34"/>
        <v>0.620512916972216</v>
      </c>
      <c r="Y52" s="4">
        <f t="shared" si="34"/>
        <v>0.7777108507905988</v>
      </c>
      <c r="Z52" s="4">
        <f t="shared" si="34"/>
        <v>0.749712814250101</v>
      </c>
      <c r="AA52" s="4">
        <f t="shared" si="34"/>
        <v>0.5716786321488048</v>
      </c>
      <c r="AB52" s="4">
        <f t="shared" si="34"/>
        <v>0.28792610449075196</v>
      </c>
      <c r="AC52" s="4">
        <f t="shared" si="34"/>
        <v>1.8654980272651212</v>
      </c>
      <c r="AD52" s="4">
        <f t="shared" si="34"/>
        <v>1.5164594083876517</v>
      </c>
      <c r="AE52" s="4">
        <f t="shared" si="34"/>
        <v>1.151823363099271</v>
      </c>
      <c r="AF52" s="4">
        <f t="shared" si="34"/>
        <v>0.7874071046133087</v>
      </c>
      <c r="AG52" s="4">
        <f t="shared" si="34"/>
        <v>0.42277290930024963</v>
      </c>
      <c r="AH52" s="4">
        <f t="shared" si="34"/>
        <v>1.5582752319781867</v>
      </c>
      <c r="AI52" s="4">
        <f t="shared" si="34"/>
        <v>1.1937459075379926</v>
      </c>
      <c r="AJ52" s="4">
        <f t="shared" si="34"/>
        <v>0.8260706089693532</v>
      </c>
      <c r="AK52" s="4">
        <f t="shared" si="34"/>
        <v>0.4582607211922204</v>
      </c>
      <c r="AL52" s="4">
        <f t="shared" si="34"/>
        <v>0.9819927000077878</v>
      </c>
      <c r="AM52" s="4">
        <f t="shared" si="34"/>
        <v>0.7124149902466604</v>
      </c>
      <c r="AN52" s="4">
        <f aca="true" t="shared" si="35" ref="AN52:BS52">SQRT(AN50^2+AN51^2)</f>
        <v>0.36431840799402626</v>
      </c>
      <c r="AO52" s="4">
        <f t="shared" si="35"/>
        <v>0.28683158916965745</v>
      </c>
      <c r="AP52" s="4">
        <f t="shared" si="35"/>
        <v>0.7358872431038566</v>
      </c>
      <c r="AQ52" s="4">
        <f t="shared" si="35"/>
        <v>0.8923424152507128</v>
      </c>
      <c r="AR52" s="4">
        <f t="shared" si="35"/>
        <v>0.8466349175779899</v>
      </c>
      <c r="AS52" s="4">
        <f t="shared" si="35"/>
        <v>0.6393422603657847</v>
      </c>
      <c r="AT52" s="4">
        <f t="shared" si="35"/>
        <v>0.3260820042111363</v>
      </c>
      <c r="AU52" s="4">
        <f t="shared" si="35"/>
        <v>0.5635396094007743</v>
      </c>
      <c r="AV52" s="4">
        <f t="shared" si="35"/>
        <v>0.4501373877097946</v>
      </c>
      <c r="AW52" s="4">
        <f t="shared" si="35"/>
        <v>2.375789987385823</v>
      </c>
      <c r="AX52" s="4">
        <f t="shared" si="35"/>
        <v>2.207875183406873</v>
      </c>
      <c r="AY52" s="4">
        <f t="shared" si="35"/>
        <v>1.8910639993603868</v>
      </c>
      <c r="AZ52" s="4">
        <f t="shared" si="35"/>
        <v>1.5233770696819107</v>
      </c>
      <c r="BA52" s="4">
        <f t="shared" si="35"/>
        <v>1.1555282023892472</v>
      </c>
      <c r="BB52" s="4">
        <f t="shared" si="35"/>
        <v>0.7878406436621118</v>
      </c>
      <c r="BC52" s="4">
        <f t="shared" si="35"/>
        <v>0.41999132553804425</v>
      </c>
      <c r="BD52" s="4">
        <f t="shared" si="35"/>
        <v>1.1005807190710357</v>
      </c>
      <c r="BE52" s="4">
        <f t="shared" si="35"/>
        <v>0.7833243567218636</v>
      </c>
      <c r="BF52" s="4">
        <f t="shared" si="35"/>
        <v>0.4189043936686069</v>
      </c>
      <c r="BG52" s="4">
        <f t="shared" si="35"/>
        <v>0.5713655828562223</v>
      </c>
      <c r="BH52" s="4">
        <f t="shared" si="35"/>
        <v>0.6159937176221383</v>
      </c>
      <c r="BI52" s="4">
        <f t="shared" si="35"/>
        <v>0.4653765928208186</v>
      </c>
      <c r="BJ52" s="4">
        <f t="shared" si="35"/>
        <v>2.1037506269847133</v>
      </c>
      <c r="BK52" s="4">
        <f t="shared" si="35"/>
        <v>1.7792823271769131</v>
      </c>
      <c r="BL52" s="4">
        <f t="shared" si="35"/>
        <v>1.4114510070235822</v>
      </c>
      <c r="BM52" s="4">
        <f t="shared" si="35"/>
        <v>1.0437889061863888</v>
      </c>
      <c r="BN52" s="4">
        <f t="shared" si="35"/>
        <v>0.6759860058743749</v>
      </c>
      <c r="BO52" s="4">
        <f t="shared" si="35"/>
        <v>0.31157196857112957</v>
      </c>
      <c r="BP52" s="4">
        <f t="shared" si="35"/>
        <v>1.4503170402425525</v>
      </c>
      <c r="BQ52" s="4">
        <f t="shared" si="35"/>
        <v>1.0894322701853776</v>
      </c>
      <c r="BR52" s="4">
        <f t="shared" si="35"/>
        <v>0.7247923364061486</v>
      </c>
      <c r="BS52" s="4">
        <f t="shared" si="35"/>
        <v>0.36037225065156814</v>
      </c>
    </row>
    <row r="54" spans="2:71" ht="12.75">
      <c r="B54" s="39" t="s">
        <v>207</v>
      </c>
      <c r="C54" s="76" t="s">
        <v>118</v>
      </c>
      <c r="D54" s="3" t="s">
        <v>81</v>
      </c>
      <c r="H54" s="4">
        <f aca="true" t="shared" si="36" ref="H54:P54">(H47*H50+H48*H51)/(SQRT(H47^2+H48^2)*SQRT(H50^2+H51^2))</f>
        <v>0.8547038246683891</v>
      </c>
      <c r="I54" s="4">
        <f t="shared" si="36"/>
        <v>0.39968048066949735</v>
      </c>
      <c r="J54" s="4">
        <f t="shared" si="36"/>
        <v>0.8298827331250489</v>
      </c>
      <c r="K54" s="4">
        <f t="shared" si="36"/>
        <v>0.972998979665073</v>
      </c>
      <c r="L54" s="4">
        <f t="shared" si="36"/>
        <v>0.7572098696972782</v>
      </c>
      <c r="M54" s="4">
        <f t="shared" si="36"/>
        <v>0.9579048878977594</v>
      </c>
      <c r="N54" s="4">
        <f t="shared" si="36"/>
        <v>0.9968177961394081</v>
      </c>
      <c r="O54" s="4">
        <f t="shared" si="36"/>
        <v>0.9989094684267971</v>
      </c>
      <c r="P54" s="4">
        <f t="shared" si="36"/>
        <v>0.9991603895722347</v>
      </c>
      <c r="Q54" s="4">
        <f aca="true" t="shared" si="37" ref="Q54:BS54">(Q47*Q50+Q48*Q51)/(SQRT(Q47^2+Q48^2)*SQRT(Q50^2+Q51^2))</f>
        <v>0.9989986894593187</v>
      </c>
      <c r="R54" s="4">
        <f t="shared" si="37"/>
        <v>0.9990645701074146</v>
      </c>
      <c r="S54" s="4">
        <f t="shared" si="37"/>
        <v>0.999135928380593</v>
      </c>
      <c r="T54" s="4">
        <f t="shared" si="37"/>
        <v>0.9986376216465864</v>
      </c>
      <c r="U54" s="4">
        <f t="shared" si="37"/>
        <v>0.6085715904271065</v>
      </c>
      <c r="V54" s="4">
        <f t="shared" si="37"/>
        <v>0.9533802768240265</v>
      </c>
      <c r="W54" s="4">
        <f t="shared" si="37"/>
        <v>0.9963614665977479</v>
      </c>
      <c r="X54" s="4">
        <f t="shared" si="37"/>
        <v>-0.9596655238984902</v>
      </c>
      <c r="Y54" s="4">
        <f t="shared" si="37"/>
        <v>-0.18398873036212765</v>
      </c>
      <c r="Z54" s="4">
        <f t="shared" si="37"/>
        <v>0.37039691766928234</v>
      </c>
      <c r="AA54" s="4">
        <f t="shared" si="37"/>
        <v>0.8052239736962038</v>
      </c>
      <c r="AB54" s="4">
        <f t="shared" si="37"/>
        <v>0.9686081492442675</v>
      </c>
      <c r="AC54" s="4">
        <f t="shared" si="37"/>
        <v>0.9781711534520262</v>
      </c>
      <c r="AD54" s="4">
        <f t="shared" si="37"/>
        <v>0.9992567718415326</v>
      </c>
      <c r="AE54" s="4">
        <f t="shared" si="37"/>
        <v>0.9988486163136053</v>
      </c>
      <c r="AF54" s="4">
        <f t="shared" si="37"/>
        <v>0.9992595189149895</v>
      </c>
      <c r="AG54" s="4">
        <f t="shared" si="37"/>
        <v>0.9987328070732318</v>
      </c>
      <c r="AH54" s="4">
        <f t="shared" si="37"/>
        <v>0.9979400869138964</v>
      </c>
      <c r="AI54" s="4">
        <f t="shared" si="37"/>
        <v>0.9998952376039355</v>
      </c>
      <c r="AJ54" s="4">
        <f t="shared" si="37"/>
        <v>0.9995094072967152</v>
      </c>
      <c r="AK54" s="4">
        <f t="shared" si="37"/>
        <v>0.9999997602399439</v>
      </c>
      <c r="AL54" s="4">
        <f t="shared" si="37"/>
        <v>0.7119009579998472</v>
      </c>
      <c r="AM54" s="4">
        <f t="shared" si="37"/>
        <v>0.9753556071258999</v>
      </c>
      <c r="AN54" s="4">
        <f t="shared" si="37"/>
        <v>0.9985544897924241</v>
      </c>
      <c r="AO54" s="4">
        <f t="shared" si="37"/>
        <v>0.936242814820057</v>
      </c>
      <c r="AP54" s="4">
        <f t="shared" si="37"/>
        <v>-0.9738673712256601</v>
      </c>
      <c r="AQ54" s="4">
        <f t="shared" si="37"/>
        <v>-0.15807150408386927</v>
      </c>
      <c r="AR54" s="4">
        <f t="shared" si="37"/>
        <v>0.4633245056086389</v>
      </c>
      <c r="AS54" s="4">
        <f t="shared" si="37"/>
        <v>0.891695546091905</v>
      </c>
      <c r="AT54" s="4">
        <f t="shared" si="37"/>
        <v>0.9864059136580249</v>
      </c>
      <c r="AU54" s="4">
        <f t="shared" si="37"/>
        <v>0.13438688379779565</v>
      </c>
      <c r="AV54" s="4">
        <f t="shared" si="37"/>
        <v>0.6499808514221608</v>
      </c>
      <c r="AW54" s="4">
        <f t="shared" si="37"/>
        <v>0.20795245170666155</v>
      </c>
      <c r="AX54" s="4">
        <f t="shared" si="37"/>
        <v>0.8779940995216201</v>
      </c>
      <c r="AY54" s="4">
        <f t="shared" si="37"/>
        <v>0.9997251817624482</v>
      </c>
      <c r="AZ54" s="4">
        <f t="shared" si="37"/>
        <v>0.9998235410429219</v>
      </c>
      <c r="BA54" s="4">
        <f t="shared" si="37"/>
        <v>0.9997465082140531</v>
      </c>
      <c r="BB54" s="4">
        <f t="shared" si="37"/>
        <v>0.9998063693470514</v>
      </c>
      <c r="BC54" s="4">
        <f t="shared" si="37"/>
        <v>0.9997637188338165</v>
      </c>
      <c r="BD54" s="4">
        <f t="shared" si="37"/>
        <v>0.8902591015678009</v>
      </c>
      <c r="BE54" s="4">
        <f t="shared" si="37"/>
        <v>0.998986939600154</v>
      </c>
      <c r="BF54" s="4">
        <f t="shared" si="37"/>
        <v>0.9990979365832071</v>
      </c>
      <c r="BG54" s="4">
        <f t="shared" si="37"/>
        <v>-0.62095942363254</v>
      </c>
      <c r="BH54" s="4">
        <f t="shared" si="37"/>
        <v>0.2869131023709478</v>
      </c>
      <c r="BI54" s="4">
        <f t="shared" si="37"/>
        <v>0.7277705055345788</v>
      </c>
      <c r="BJ54" s="4">
        <f t="shared" si="37"/>
        <v>0.9058738095982206</v>
      </c>
      <c r="BK54" s="4">
        <f t="shared" si="37"/>
        <v>0.9999333950837053</v>
      </c>
      <c r="BL54" s="4">
        <f t="shared" si="37"/>
        <v>0.9995021311362644</v>
      </c>
      <c r="BM54" s="4">
        <f t="shared" si="37"/>
        <v>0.9999712209866362</v>
      </c>
      <c r="BN54" s="4">
        <f t="shared" si="37"/>
        <v>0.9991931264552787</v>
      </c>
      <c r="BO54" s="4">
        <f t="shared" si="37"/>
        <v>0.9986106937162431</v>
      </c>
      <c r="BP54" s="4">
        <f t="shared" si="37"/>
        <v>0.9963785981084254</v>
      </c>
      <c r="BQ54" s="4">
        <f t="shared" si="37"/>
        <v>0.9991161543346787</v>
      </c>
      <c r="BR54" s="4">
        <f t="shared" si="37"/>
        <v>0.999053783097759</v>
      </c>
      <c r="BS54" s="4">
        <f t="shared" si="37"/>
        <v>0.9989699764309724</v>
      </c>
    </row>
    <row r="55" spans="4:71" ht="12.75">
      <c r="D55" s="3" t="s">
        <v>82</v>
      </c>
      <c r="H55" s="4">
        <f aca="true" t="shared" si="38" ref="H55:P55">(H47*H51-H50*H48)/(SQRT(H47^2+H48^2)*SQRT(H50^2+H51^2))</f>
        <v>-0.5191159524588195</v>
      </c>
      <c r="I55" s="4">
        <f t="shared" si="38"/>
        <v>-0.9166545223647782</v>
      </c>
      <c r="J55" s="4">
        <f t="shared" si="38"/>
        <v>-0.5579378543000096</v>
      </c>
      <c r="K55" s="4">
        <f t="shared" si="38"/>
        <v>-0.23080941395603224</v>
      </c>
      <c r="L55" s="4">
        <f t="shared" si="38"/>
        <v>0.6531716567894164</v>
      </c>
      <c r="M55" s="4">
        <f t="shared" si="38"/>
        <v>0.28708574632255945</v>
      </c>
      <c r="N55" s="4">
        <f t="shared" si="38"/>
        <v>-0.07971374599009429</v>
      </c>
      <c r="O55" s="4">
        <f t="shared" si="38"/>
        <v>0.0466891195814823</v>
      </c>
      <c r="P55" s="4">
        <f t="shared" si="38"/>
        <v>-0.04096969501790533</v>
      </c>
      <c r="Q55" s="4">
        <f aca="true" t="shared" si="39" ref="Q55:BS55">(Q47*Q51-Q50*Q48)/(SQRT(Q47^2+Q48^2)*SQRT(Q50^2+Q51^2))</f>
        <v>0.044739450807575944</v>
      </c>
      <c r="R55" s="4">
        <f t="shared" si="39"/>
        <v>-0.043243320363807916</v>
      </c>
      <c r="S55" s="4">
        <f t="shared" si="39"/>
        <v>0.04156196120313049</v>
      </c>
      <c r="T55" s="4">
        <f t="shared" si="39"/>
        <v>-0.05218142037209592</v>
      </c>
      <c r="U55" s="4">
        <f t="shared" si="39"/>
        <v>0.79349897247887</v>
      </c>
      <c r="V55" s="4">
        <f t="shared" si="39"/>
        <v>0.3017715158243778</v>
      </c>
      <c r="W55" s="4">
        <f t="shared" si="39"/>
        <v>0.08522809325090269</v>
      </c>
      <c r="X55" s="4">
        <f t="shared" si="39"/>
        <v>-0.2811442374309605</v>
      </c>
      <c r="Y55" s="4">
        <f t="shared" si="39"/>
        <v>-0.9829283529839458</v>
      </c>
      <c r="Z55" s="4">
        <f t="shared" si="39"/>
        <v>-0.9288735777171698</v>
      </c>
      <c r="AA55" s="4">
        <f t="shared" si="39"/>
        <v>-0.5929707852709907</v>
      </c>
      <c r="AB55" s="4">
        <f t="shared" si="39"/>
        <v>-0.2485925445736349</v>
      </c>
      <c r="AC55" s="4">
        <f t="shared" si="39"/>
        <v>0.20780085311262012</v>
      </c>
      <c r="AD55" s="4">
        <f t="shared" si="39"/>
        <v>-0.03854742441251784</v>
      </c>
      <c r="AE55" s="4">
        <f t="shared" si="39"/>
        <v>0.047973343519039965</v>
      </c>
      <c r="AF55" s="4">
        <f t="shared" si="39"/>
        <v>-0.038476146607786116</v>
      </c>
      <c r="AG55" s="4">
        <f t="shared" si="39"/>
        <v>0.05032673321032076</v>
      </c>
      <c r="AH55" s="4">
        <f t="shared" si="39"/>
        <v>-0.06415280921584585</v>
      </c>
      <c r="AI55" s="4">
        <f t="shared" si="39"/>
        <v>0.01447459211753522</v>
      </c>
      <c r="AJ55" s="4">
        <f t="shared" si="39"/>
        <v>-0.031320037122726165</v>
      </c>
      <c r="AK55" s="4">
        <f t="shared" si="39"/>
        <v>0.0006924738657583191</v>
      </c>
      <c r="AL55" s="4">
        <f t="shared" si="39"/>
        <v>-0.7022798772561405</v>
      </c>
      <c r="AM55" s="4">
        <f t="shared" si="39"/>
        <v>-0.22063870840826544</v>
      </c>
      <c r="AN55" s="4">
        <f t="shared" si="39"/>
        <v>-0.05374877594318917</v>
      </c>
      <c r="AO55" s="4">
        <f t="shared" si="39"/>
        <v>0.35135365616116265</v>
      </c>
      <c r="AP55" s="4">
        <f t="shared" si="39"/>
        <v>0.22711746577932354</v>
      </c>
      <c r="AQ55" s="4">
        <f t="shared" si="39"/>
        <v>0.9874276680327847</v>
      </c>
      <c r="AR55" s="4">
        <f t="shared" si="39"/>
        <v>0.8861886946370453</v>
      </c>
      <c r="AS55" s="4">
        <f t="shared" si="39"/>
        <v>0.45263567367128665</v>
      </c>
      <c r="AT55" s="4">
        <f t="shared" si="39"/>
        <v>0.16432703216597347</v>
      </c>
      <c r="AU55" s="4">
        <f t="shared" si="39"/>
        <v>-0.9909289406729009</v>
      </c>
      <c r="AV55" s="4">
        <f t="shared" si="39"/>
        <v>-0.7599505857518124</v>
      </c>
      <c r="AW55" s="4">
        <f t="shared" si="39"/>
        <v>0.9781389358517476</v>
      </c>
      <c r="AX55" s="4">
        <f t="shared" si="39"/>
        <v>0.4786714543454827</v>
      </c>
      <c r="AY55" s="4">
        <f t="shared" si="39"/>
        <v>0.023442716353696488</v>
      </c>
      <c r="AZ55" s="4">
        <f t="shared" si="39"/>
        <v>-0.01878528084412738</v>
      </c>
      <c r="BA55" s="4">
        <f t="shared" si="39"/>
        <v>0.022514868727323334</v>
      </c>
      <c r="BB55" s="4">
        <f t="shared" si="39"/>
        <v>-0.019678003279485982</v>
      </c>
      <c r="BC55" s="4">
        <f t="shared" si="39"/>
        <v>0.021737214715260546</v>
      </c>
      <c r="BD55" s="4">
        <f t="shared" si="39"/>
        <v>0.4554544237085552</v>
      </c>
      <c r="BE55" s="4">
        <f t="shared" si="39"/>
        <v>0.04500105008017241</v>
      </c>
      <c r="BF55" s="4">
        <f t="shared" si="39"/>
        <v>-0.04246543435757912</v>
      </c>
      <c r="BG55" s="4">
        <f t="shared" si="39"/>
        <v>-0.7838427101159672</v>
      </c>
      <c r="BH55" s="4">
        <f t="shared" si="39"/>
        <v>-0.957956612633306</v>
      </c>
      <c r="BI55" s="4">
        <f t="shared" si="39"/>
        <v>-0.685820742813998</v>
      </c>
      <c r="BJ55" s="4">
        <f t="shared" si="39"/>
        <v>-0.42354768454568037</v>
      </c>
      <c r="BK55" s="4">
        <f t="shared" si="39"/>
        <v>-0.011541464221432964</v>
      </c>
      <c r="BL55" s="4">
        <f t="shared" si="39"/>
        <v>0.03155138434467895</v>
      </c>
      <c r="BM55" s="4">
        <f t="shared" si="39"/>
        <v>-0.007586646063749636</v>
      </c>
      <c r="BN55" s="4">
        <f t="shared" si="39"/>
        <v>0.04016336694707505</v>
      </c>
      <c r="BO55" s="4">
        <f t="shared" si="39"/>
        <v>-0.052694234936697046</v>
      </c>
      <c r="BP55" s="4">
        <f t="shared" si="39"/>
        <v>0.0850275792404372</v>
      </c>
      <c r="BQ55" s="4">
        <f t="shared" si="39"/>
        <v>-0.04203463033598054</v>
      </c>
      <c r="BR55" s="4">
        <f t="shared" si="39"/>
        <v>0.04349182081789196</v>
      </c>
      <c r="BS55" s="4">
        <f t="shared" si="39"/>
        <v>-0.04537605304015108</v>
      </c>
    </row>
    <row r="56" spans="3:71" ht="12.75">
      <c r="C56" s="9"/>
      <c r="D56" s="3" t="s">
        <v>83</v>
      </c>
      <c r="H56" s="4">
        <f aca="true" t="shared" si="40" ref="H56:AM56">+H55/H54</f>
        <v>-0.6073635538722759</v>
      </c>
      <c r="I56" s="4">
        <f t="shared" si="40"/>
        <v>-2.2934683245709353</v>
      </c>
      <c r="J56" s="4">
        <f t="shared" si="40"/>
        <v>-0.6723092697675613</v>
      </c>
      <c r="K56" s="4">
        <f t="shared" si="40"/>
        <v>-0.23721444603722172</v>
      </c>
      <c r="L56" s="4">
        <f t="shared" si="40"/>
        <v>0.8626032001544633</v>
      </c>
      <c r="M56" s="4">
        <f t="shared" si="40"/>
        <v>0.2997017239912039</v>
      </c>
      <c r="N56" s="4">
        <f t="shared" si="40"/>
        <v>-0.07996822117223323</v>
      </c>
      <c r="O56" s="4">
        <f t="shared" si="40"/>
        <v>0.04674009112659023</v>
      </c>
      <c r="P56" s="4">
        <f t="shared" si="40"/>
        <v>-0.04100412250674336</v>
      </c>
      <c r="Q56" s="4">
        <f t="shared" si="40"/>
        <v>0.04478429379300785</v>
      </c>
      <c r="R56" s="4">
        <f t="shared" si="40"/>
        <v>-0.043283809332922904</v>
      </c>
      <c r="S56" s="4">
        <f t="shared" si="40"/>
        <v>0.041597904772070836</v>
      </c>
      <c r="T56" s="4">
        <f t="shared" si="40"/>
        <v>-0.05225260819440938</v>
      </c>
      <c r="U56" s="4">
        <f t="shared" si="40"/>
        <v>1.3038712042439873</v>
      </c>
      <c r="V56" s="4">
        <f t="shared" si="40"/>
        <v>0.3165279617800173</v>
      </c>
      <c r="W56" s="4">
        <f t="shared" si="40"/>
        <v>0.08553933096382085</v>
      </c>
      <c r="X56" s="4">
        <f t="shared" si="40"/>
        <v>0.2929606518413377</v>
      </c>
      <c r="Y56" s="4">
        <f t="shared" si="40"/>
        <v>5.34232912553579</v>
      </c>
      <c r="Z56" s="4">
        <f t="shared" si="40"/>
        <v>-2.5077789079944144</v>
      </c>
      <c r="AA56" s="4">
        <f t="shared" si="40"/>
        <v>-0.7364047825713491</v>
      </c>
      <c r="AB56" s="4">
        <f t="shared" si="40"/>
        <v>-0.25664923918675786</v>
      </c>
      <c r="AC56" s="4">
        <f t="shared" si="40"/>
        <v>0.21243813250807705</v>
      </c>
      <c r="AD56" s="4">
        <f t="shared" si="40"/>
        <v>-0.038576095252753406</v>
      </c>
      <c r="AE56" s="4">
        <f t="shared" si="40"/>
        <v>0.04802864291497194</v>
      </c>
      <c r="AF56" s="4">
        <f t="shared" si="40"/>
        <v>-0.03850465857914876</v>
      </c>
      <c r="AG56" s="4">
        <f t="shared" si="40"/>
        <v>0.05039058780676518</v>
      </c>
      <c r="AH56" s="4">
        <f t="shared" si="40"/>
        <v>-0.06428523120484791</v>
      </c>
      <c r="AI56" s="4">
        <f t="shared" si="40"/>
        <v>0.014476108669365113</v>
      </c>
      <c r="AJ56" s="4">
        <f t="shared" si="40"/>
        <v>-0.03133541004624929</v>
      </c>
      <c r="AK56" s="4">
        <f t="shared" si="40"/>
        <v>0.0006924740317859318</v>
      </c>
      <c r="AL56" s="4">
        <f t="shared" si="40"/>
        <v>-0.9864853662077685</v>
      </c>
      <c r="AM56" s="4">
        <f t="shared" si="40"/>
        <v>-0.2262136053725328</v>
      </c>
      <c r="AN56" s="4">
        <f aca="true" t="shared" si="41" ref="AN56:BS56">+AN55/AN54</f>
        <v>-0.053826582818091655</v>
      </c>
      <c r="AO56" s="4">
        <f t="shared" si="41"/>
        <v>0.3752804834381471</v>
      </c>
      <c r="AP56" s="4">
        <f t="shared" si="41"/>
        <v>-0.2332119059430906</v>
      </c>
      <c r="AQ56" s="4">
        <f t="shared" si="41"/>
        <v>-6.246715204967476</v>
      </c>
      <c r="AR56" s="4">
        <f t="shared" si="41"/>
        <v>1.9126739119333167</v>
      </c>
      <c r="AS56" s="4">
        <f t="shared" si="41"/>
        <v>0.5076123522822156</v>
      </c>
      <c r="AT56" s="4">
        <f t="shared" si="41"/>
        <v>0.16659169403858995</v>
      </c>
      <c r="AU56" s="4">
        <f t="shared" si="41"/>
        <v>-7.373702795013059</v>
      </c>
      <c r="AV56" s="4">
        <f t="shared" si="41"/>
        <v>-1.1691891908646808</v>
      </c>
      <c r="AW56" s="4">
        <f t="shared" si="41"/>
        <v>4.703666284403869</v>
      </c>
      <c r="AX56" s="4">
        <f t="shared" si="41"/>
        <v>0.5451875526342255</v>
      </c>
      <c r="AY56" s="4">
        <f t="shared" si="41"/>
        <v>0.023449160610687587</v>
      </c>
      <c r="AZ56" s="4">
        <f t="shared" si="41"/>
        <v>-0.01878859626022842</v>
      </c>
      <c r="BA56" s="4">
        <f t="shared" si="41"/>
        <v>0.02252057750873658</v>
      </c>
      <c r="BB56" s="4">
        <f t="shared" si="41"/>
        <v>-0.019681814282036626</v>
      </c>
      <c r="BC56" s="4">
        <f t="shared" si="41"/>
        <v>0.021742352023552243</v>
      </c>
      <c r="BD56" s="4">
        <f t="shared" si="41"/>
        <v>0.5115976044574799</v>
      </c>
      <c r="BE56" s="4">
        <f t="shared" si="41"/>
        <v>0.04504668509298445</v>
      </c>
      <c r="BF56" s="4">
        <f t="shared" si="41"/>
        <v>-0.04250377545849581</v>
      </c>
      <c r="BG56" s="4">
        <f t="shared" si="41"/>
        <v>1.2623090660748475</v>
      </c>
      <c r="BH56" s="4">
        <f t="shared" si="41"/>
        <v>-3.3388388495230554</v>
      </c>
      <c r="BI56" s="4">
        <f t="shared" si="41"/>
        <v>-0.9423585286823806</v>
      </c>
      <c r="BJ56" s="4">
        <f t="shared" si="41"/>
        <v>-0.467557048297417</v>
      </c>
      <c r="BK56" s="4">
        <f t="shared" si="41"/>
        <v>-0.011542232990895176</v>
      </c>
      <c r="BL56" s="4">
        <f t="shared" si="41"/>
        <v>0.03156710062119665</v>
      </c>
      <c r="BM56" s="4">
        <f t="shared" si="41"/>
        <v>-0.007586864406221772</v>
      </c>
      <c r="BN56" s="4">
        <f t="shared" si="41"/>
        <v>0.040195799874602776</v>
      </c>
      <c r="BO56" s="4">
        <f t="shared" si="41"/>
        <v>-0.052767545218848015</v>
      </c>
      <c r="BP56" s="4">
        <f t="shared" si="41"/>
        <v>0.0853366174282123</v>
      </c>
      <c r="BQ56" s="4">
        <f t="shared" si="41"/>
        <v>-0.04207181532759003</v>
      </c>
      <c r="BR56" s="4">
        <f t="shared" si="41"/>
        <v>0.043533012490115576</v>
      </c>
      <c r="BS56" s="4">
        <f t="shared" si="41"/>
        <v>-0.04542283963554786</v>
      </c>
    </row>
    <row r="57" ht="12.75">
      <c r="C57" s="9"/>
    </row>
    <row r="58" spans="1:207" ht="25.5">
      <c r="A58" s="3"/>
      <c r="B58" s="103" t="s">
        <v>208</v>
      </c>
      <c r="C58" s="18" t="s">
        <v>17</v>
      </c>
      <c r="F58" s="5" t="s">
        <v>138</v>
      </c>
      <c r="G58" s="5"/>
      <c r="H58" s="5" t="str">
        <f>IF(H55&gt;=0,"LEFT","RIGHT")</f>
        <v>RIGHT</v>
      </c>
      <c r="I58" s="5" t="str">
        <f>IF(I55&gt;=0,"LEFT","RIGHT")</f>
        <v>RIGHT</v>
      </c>
      <c r="J58" s="5" t="str">
        <f aca="true" t="shared" si="42" ref="J58:BS58">IF(J55&gt;=0,"LEFT","RIGHT")</f>
        <v>RIGHT</v>
      </c>
      <c r="K58" s="5" t="str">
        <f t="shared" si="42"/>
        <v>RIGHT</v>
      </c>
      <c r="L58" s="5" t="str">
        <f t="shared" si="42"/>
        <v>LEFT</v>
      </c>
      <c r="M58" s="5" t="str">
        <f t="shared" si="42"/>
        <v>LEFT</v>
      </c>
      <c r="N58" s="5" t="str">
        <f t="shared" si="42"/>
        <v>RIGHT</v>
      </c>
      <c r="O58" s="5" t="str">
        <f t="shared" si="42"/>
        <v>LEFT</v>
      </c>
      <c r="P58" s="5" t="str">
        <f t="shared" si="42"/>
        <v>RIGHT</v>
      </c>
      <c r="Q58" s="5" t="str">
        <f t="shared" si="42"/>
        <v>LEFT</v>
      </c>
      <c r="R58" s="5" t="str">
        <f t="shared" si="42"/>
        <v>RIGHT</v>
      </c>
      <c r="S58" s="5" t="str">
        <f t="shared" si="42"/>
        <v>LEFT</v>
      </c>
      <c r="T58" s="5" t="str">
        <f t="shared" si="42"/>
        <v>RIGHT</v>
      </c>
      <c r="U58" s="5" t="str">
        <f t="shared" si="42"/>
        <v>LEFT</v>
      </c>
      <c r="V58" s="5" t="str">
        <f t="shared" si="42"/>
        <v>LEFT</v>
      </c>
      <c r="W58" s="5" t="str">
        <f t="shared" si="42"/>
        <v>LEFT</v>
      </c>
      <c r="X58" s="5" t="str">
        <f t="shared" si="42"/>
        <v>RIGHT</v>
      </c>
      <c r="Y58" s="5" t="str">
        <f t="shared" si="42"/>
        <v>RIGHT</v>
      </c>
      <c r="Z58" s="5" t="str">
        <f t="shared" si="42"/>
        <v>RIGHT</v>
      </c>
      <c r="AA58" s="5" t="str">
        <f t="shared" si="42"/>
        <v>RIGHT</v>
      </c>
      <c r="AB58" s="5" t="str">
        <f t="shared" si="42"/>
        <v>RIGHT</v>
      </c>
      <c r="AC58" s="5" t="str">
        <f t="shared" si="42"/>
        <v>LEFT</v>
      </c>
      <c r="AD58" s="5" t="str">
        <f t="shared" si="42"/>
        <v>RIGHT</v>
      </c>
      <c r="AE58" s="5" t="str">
        <f t="shared" si="42"/>
        <v>LEFT</v>
      </c>
      <c r="AF58" s="5" t="str">
        <f t="shared" si="42"/>
        <v>RIGHT</v>
      </c>
      <c r="AG58" s="5" t="str">
        <f t="shared" si="42"/>
        <v>LEFT</v>
      </c>
      <c r="AH58" s="5" t="str">
        <f t="shared" si="42"/>
        <v>RIGHT</v>
      </c>
      <c r="AI58" s="5" t="str">
        <f t="shared" si="42"/>
        <v>LEFT</v>
      </c>
      <c r="AJ58" s="5" t="str">
        <f t="shared" si="42"/>
        <v>RIGHT</v>
      </c>
      <c r="AK58" s="5" t="str">
        <f t="shared" si="42"/>
        <v>LEFT</v>
      </c>
      <c r="AL58" s="5" t="str">
        <f t="shared" si="42"/>
        <v>RIGHT</v>
      </c>
      <c r="AM58" s="5" t="str">
        <f t="shared" si="42"/>
        <v>RIGHT</v>
      </c>
      <c r="AN58" s="5" t="str">
        <f t="shared" si="42"/>
        <v>RIGHT</v>
      </c>
      <c r="AO58" s="5" t="str">
        <f t="shared" si="42"/>
        <v>LEFT</v>
      </c>
      <c r="AP58" s="5" t="str">
        <f t="shared" si="42"/>
        <v>LEFT</v>
      </c>
      <c r="AQ58" s="5" t="str">
        <f t="shared" si="42"/>
        <v>LEFT</v>
      </c>
      <c r="AR58" s="5" t="str">
        <f t="shared" si="42"/>
        <v>LEFT</v>
      </c>
      <c r="AS58" s="5" t="str">
        <f t="shared" si="42"/>
        <v>LEFT</v>
      </c>
      <c r="AT58" s="5" t="str">
        <f t="shared" si="42"/>
        <v>LEFT</v>
      </c>
      <c r="AU58" s="5" t="str">
        <f t="shared" si="42"/>
        <v>RIGHT</v>
      </c>
      <c r="AV58" s="5" t="str">
        <f t="shared" si="42"/>
        <v>RIGHT</v>
      </c>
      <c r="AW58" s="5" t="str">
        <f t="shared" si="42"/>
        <v>LEFT</v>
      </c>
      <c r="AX58" s="5" t="str">
        <f t="shared" si="42"/>
        <v>LEFT</v>
      </c>
      <c r="AY58" s="5" t="str">
        <f t="shared" si="42"/>
        <v>LEFT</v>
      </c>
      <c r="AZ58" s="5" t="str">
        <f t="shared" si="42"/>
        <v>RIGHT</v>
      </c>
      <c r="BA58" s="5" t="str">
        <f t="shared" si="42"/>
        <v>LEFT</v>
      </c>
      <c r="BB58" s="5" t="str">
        <f t="shared" si="42"/>
        <v>RIGHT</v>
      </c>
      <c r="BC58" s="5" t="str">
        <f t="shared" si="42"/>
        <v>LEFT</v>
      </c>
      <c r="BD58" s="5" t="str">
        <f t="shared" si="42"/>
        <v>LEFT</v>
      </c>
      <c r="BE58" s="5" t="str">
        <f t="shared" si="42"/>
        <v>LEFT</v>
      </c>
      <c r="BF58" s="5" t="str">
        <f t="shared" si="42"/>
        <v>RIGHT</v>
      </c>
      <c r="BG58" s="5" t="str">
        <f t="shared" si="42"/>
        <v>RIGHT</v>
      </c>
      <c r="BH58" s="5" t="str">
        <f t="shared" si="42"/>
        <v>RIGHT</v>
      </c>
      <c r="BI58" s="5" t="str">
        <f t="shared" si="42"/>
        <v>RIGHT</v>
      </c>
      <c r="BJ58" s="5" t="str">
        <f t="shared" si="42"/>
        <v>RIGHT</v>
      </c>
      <c r="BK58" s="5" t="str">
        <f t="shared" si="42"/>
        <v>RIGHT</v>
      </c>
      <c r="BL58" s="5" t="str">
        <f t="shared" si="42"/>
        <v>LEFT</v>
      </c>
      <c r="BM58" s="5" t="str">
        <f t="shared" si="42"/>
        <v>RIGHT</v>
      </c>
      <c r="BN58" s="5" t="str">
        <f t="shared" si="42"/>
        <v>LEFT</v>
      </c>
      <c r="BO58" s="5" t="str">
        <f t="shared" si="42"/>
        <v>RIGHT</v>
      </c>
      <c r="BP58" s="5" t="str">
        <f t="shared" si="42"/>
        <v>LEFT</v>
      </c>
      <c r="BQ58" s="5" t="str">
        <f t="shared" si="42"/>
        <v>RIGHT</v>
      </c>
      <c r="BR58" s="5" t="str">
        <f t="shared" si="42"/>
        <v>LEFT</v>
      </c>
      <c r="BS58" s="5" t="str">
        <f t="shared" si="42"/>
        <v>RIGHT</v>
      </c>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row>
    <row r="59" spans="2:207" ht="12.75">
      <c r="B59" s="103" t="s">
        <v>209</v>
      </c>
      <c r="C59" s="17" t="s">
        <v>135</v>
      </c>
      <c r="D59" s="5"/>
      <c r="F59" s="5" t="s">
        <v>145</v>
      </c>
      <c r="G59" s="11"/>
      <c r="H59" s="77">
        <f aca="true" t="shared" si="43" ref="H59:P59">IF(H55&gt;=0,1,-1)</f>
        <v>-1</v>
      </c>
      <c r="I59" s="77">
        <f t="shared" si="43"/>
        <v>-1</v>
      </c>
      <c r="J59" s="77">
        <f t="shared" si="43"/>
        <v>-1</v>
      </c>
      <c r="K59" s="77">
        <f t="shared" si="43"/>
        <v>-1</v>
      </c>
      <c r="L59" s="77">
        <f t="shared" si="43"/>
        <v>1</v>
      </c>
      <c r="M59" s="77">
        <f t="shared" si="43"/>
        <v>1</v>
      </c>
      <c r="N59" s="77">
        <f t="shared" si="43"/>
        <v>-1</v>
      </c>
      <c r="O59" s="77">
        <f t="shared" si="43"/>
        <v>1</v>
      </c>
      <c r="P59" s="77">
        <f t="shared" si="43"/>
        <v>-1</v>
      </c>
      <c r="Q59" s="77">
        <f aca="true" t="shared" si="44" ref="Q59:BS59">IF(Q55&gt;=0,1,-1)</f>
        <v>1</v>
      </c>
      <c r="R59" s="77">
        <f t="shared" si="44"/>
        <v>-1</v>
      </c>
      <c r="S59" s="77">
        <f t="shared" si="44"/>
        <v>1</v>
      </c>
      <c r="T59" s="77">
        <f t="shared" si="44"/>
        <v>-1</v>
      </c>
      <c r="U59" s="77">
        <f t="shared" si="44"/>
        <v>1</v>
      </c>
      <c r="V59" s="77">
        <f t="shared" si="44"/>
        <v>1</v>
      </c>
      <c r="W59" s="77">
        <f t="shared" si="44"/>
        <v>1</v>
      </c>
      <c r="X59" s="77">
        <f t="shared" si="44"/>
        <v>-1</v>
      </c>
      <c r="Y59" s="77">
        <f t="shared" si="44"/>
        <v>-1</v>
      </c>
      <c r="Z59" s="77">
        <f t="shared" si="44"/>
        <v>-1</v>
      </c>
      <c r="AA59" s="77">
        <f t="shared" si="44"/>
        <v>-1</v>
      </c>
      <c r="AB59" s="77">
        <f t="shared" si="44"/>
        <v>-1</v>
      </c>
      <c r="AC59" s="77">
        <f t="shared" si="44"/>
        <v>1</v>
      </c>
      <c r="AD59" s="77">
        <f t="shared" si="44"/>
        <v>-1</v>
      </c>
      <c r="AE59" s="77">
        <f t="shared" si="44"/>
        <v>1</v>
      </c>
      <c r="AF59" s="77">
        <f t="shared" si="44"/>
        <v>-1</v>
      </c>
      <c r="AG59" s="77">
        <f t="shared" si="44"/>
        <v>1</v>
      </c>
      <c r="AH59" s="77">
        <f t="shared" si="44"/>
        <v>-1</v>
      </c>
      <c r="AI59" s="77">
        <f t="shared" si="44"/>
        <v>1</v>
      </c>
      <c r="AJ59" s="77">
        <f t="shared" si="44"/>
        <v>-1</v>
      </c>
      <c r="AK59" s="77">
        <f t="shared" si="44"/>
        <v>1</v>
      </c>
      <c r="AL59" s="77">
        <f t="shared" si="44"/>
        <v>-1</v>
      </c>
      <c r="AM59" s="77">
        <f t="shared" si="44"/>
        <v>-1</v>
      </c>
      <c r="AN59" s="77">
        <f t="shared" si="44"/>
        <v>-1</v>
      </c>
      <c r="AO59" s="77">
        <f t="shared" si="44"/>
        <v>1</v>
      </c>
      <c r="AP59" s="77">
        <f t="shared" si="44"/>
        <v>1</v>
      </c>
      <c r="AQ59" s="77">
        <f t="shared" si="44"/>
        <v>1</v>
      </c>
      <c r="AR59" s="77">
        <f t="shared" si="44"/>
        <v>1</v>
      </c>
      <c r="AS59" s="77">
        <f t="shared" si="44"/>
        <v>1</v>
      </c>
      <c r="AT59" s="77">
        <f t="shared" si="44"/>
        <v>1</v>
      </c>
      <c r="AU59" s="77">
        <f t="shared" si="44"/>
        <v>-1</v>
      </c>
      <c r="AV59" s="77">
        <f t="shared" si="44"/>
        <v>-1</v>
      </c>
      <c r="AW59" s="77">
        <f t="shared" si="44"/>
        <v>1</v>
      </c>
      <c r="AX59" s="77">
        <f t="shared" si="44"/>
        <v>1</v>
      </c>
      <c r="AY59" s="77">
        <f t="shared" si="44"/>
        <v>1</v>
      </c>
      <c r="AZ59" s="77">
        <f t="shared" si="44"/>
        <v>-1</v>
      </c>
      <c r="BA59" s="77">
        <f t="shared" si="44"/>
        <v>1</v>
      </c>
      <c r="BB59" s="77">
        <f t="shared" si="44"/>
        <v>-1</v>
      </c>
      <c r="BC59" s="77">
        <f t="shared" si="44"/>
        <v>1</v>
      </c>
      <c r="BD59" s="77">
        <f t="shared" si="44"/>
        <v>1</v>
      </c>
      <c r="BE59" s="77">
        <f t="shared" si="44"/>
        <v>1</v>
      </c>
      <c r="BF59" s="77">
        <f t="shared" si="44"/>
        <v>-1</v>
      </c>
      <c r="BG59" s="77">
        <f t="shared" si="44"/>
        <v>-1</v>
      </c>
      <c r="BH59" s="77">
        <f t="shared" si="44"/>
        <v>-1</v>
      </c>
      <c r="BI59" s="77">
        <f t="shared" si="44"/>
        <v>-1</v>
      </c>
      <c r="BJ59" s="77">
        <f t="shared" si="44"/>
        <v>-1</v>
      </c>
      <c r="BK59" s="77">
        <f t="shared" si="44"/>
        <v>-1</v>
      </c>
      <c r="BL59" s="77">
        <f t="shared" si="44"/>
        <v>1</v>
      </c>
      <c r="BM59" s="77">
        <f t="shared" si="44"/>
        <v>-1</v>
      </c>
      <c r="BN59" s="77">
        <f t="shared" si="44"/>
        <v>1</v>
      </c>
      <c r="BO59" s="77">
        <f t="shared" si="44"/>
        <v>-1</v>
      </c>
      <c r="BP59" s="77">
        <f t="shared" si="44"/>
        <v>1</v>
      </c>
      <c r="BQ59" s="77">
        <f t="shared" si="44"/>
        <v>-1</v>
      </c>
      <c r="BR59" s="77">
        <f t="shared" si="44"/>
        <v>1</v>
      </c>
      <c r="BS59" s="77">
        <f t="shared" si="44"/>
        <v>-1</v>
      </c>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row>
    <row r="60" spans="1:207" ht="12.75">
      <c r="A60" s="10"/>
      <c r="B60" s="105" t="s">
        <v>210</v>
      </c>
      <c r="C60" s="18" t="s">
        <v>119</v>
      </c>
      <c r="D60" s="8" t="s">
        <v>46</v>
      </c>
      <c r="E60" s="8" t="s">
        <v>47</v>
      </c>
      <c r="F60" s="5" t="s">
        <v>139</v>
      </c>
      <c r="G60" s="9"/>
      <c r="H60" s="9">
        <f aca="true" t="shared" si="45" ref="H60:BS60">DEGREES(H61)</f>
        <v>-31.272970000505023</v>
      </c>
      <c r="I60" s="9">
        <f t="shared" si="45"/>
        <v>-66.44179469647064</v>
      </c>
      <c r="J60" s="9">
        <f t="shared" si="45"/>
        <v>-33.91330625515993</v>
      </c>
      <c r="K60" s="9">
        <f t="shared" si="45"/>
        <v>-13.34473000279098</v>
      </c>
      <c r="L60" s="9">
        <f t="shared" si="45"/>
        <v>40.78116024647155</v>
      </c>
      <c r="M60" s="9">
        <f t="shared" si="45"/>
        <v>16.683564088020432</v>
      </c>
      <c r="N60" s="9">
        <f t="shared" si="45"/>
        <v>-4.572112041590159</v>
      </c>
      <c r="O60" s="9">
        <f t="shared" si="45"/>
        <v>2.6760623487695674</v>
      </c>
      <c r="P60" s="9">
        <f t="shared" si="45"/>
        <v>-2.348047797726688</v>
      </c>
      <c r="Q60" s="9">
        <f t="shared" si="45"/>
        <v>2.564237632210051</v>
      </c>
      <c r="R60" s="9">
        <f t="shared" si="45"/>
        <v>-2.478432597161786</v>
      </c>
      <c r="S60" s="9">
        <f t="shared" si="45"/>
        <v>2.3820110808125836</v>
      </c>
      <c r="T60" s="9">
        <f t="shared" si="45"/>
        <v>-2.9911336316356905</v>
      </c>
      <c r="U60" s="9">
        <f t="shared" si="45"/>
        <v>52.51370883651342</v>
      </c>
      <c r="V60" s="9">
        <f t="shared" si="45"/>
        <v>17.564035582519292</v>
      </c>
      <c r="W60" s="9">
        <f t="shared" si="45"/>
        <v>4.8891412467604205</v>
      </c>
      <c r="X60" s="9">
        <f t="shared" si="45"/>
        <v>-163.67149175966696</v>
      </c>
      <c r="Y60" s="9">
        <f t="shared" si="45"/>
        <v>-100.6021788915251</v>
      </c>
      <c r="Z60" s="9">
        <f t="shared" si="45"/>
        <v>-68.25990169875317</v>
      </c>
      <c r="AA60" s="9">
        <f t="shared" si="45"/>
        <v>-36.36810877445457</v>
      </c>
      <c r="AB60" s="9">
        <f t="shared" si="45"/>
        <v>-14.39424184941445</v>
      </c>
      <c r="AC60" s="9">
        <f t="shared" si="45"/>
        <v>11.993507670777054</v>
      </c>
      <c r="AD60" s="9">
        <f t="shared" si="45"/>
        <v>-2.209152058398326</v>
      </c>
      <c r="AE60" s="9">
        <f t="shared" si="45"/>
        <v>2.7497255235037215</v>
      </c>
      <c r="AF60" s="9">
        <f t="shared" si="45"/>
        <v>-2.2050651090937414</v>
      </c>
      <c r="AG60" s="9">
        <f t="shared" si="45"/>
        <v>2.884728014913876</v>
      </c>
      <c r="AH60" s="9">
        <f t="shared" si="45"/>
        <v>-3.6782111574125738</v>
      </c>
      <c r="AI60" s="9">
        <f t="shared" si="45"/>
        <v>0.8293620006938435</v>
      </c>
      <c r="AJ60" s="9">
        <f t="shared" si="45"/>
        <v>-1.7947994560981664</v>
      </c>
      <c r="AK60" s="9">
        <f t="shared" si="45"/>
        <v>0.0396758331019538</v>
      </c>
      <c r="AL60" s="9">
        <f t="shared" si="45"/>
        <v>-44.610206274414814</v>
      </c>
      <c r="AM60" s="9">
        <f t="shared" si="45"/>
        <v>-12.746550171059479</v>
      </c>
      <c r="AN60" s="9">
        <f t="shared" si="45"/>
        <v>-3.081062727860055</v>
      </c>
      <c r="AO60" s="9">
        <f t="shared" si="45"/>
        <v>20.570133140784186</v>
      </c>
      <c r="AP60" s="9">
        <f t="shared" si="45"/>
        <v>166.87257592069096</v>
      </c>
      <c r="AQ60" s="9">
        <f t="shared" si="45"/>
        <v>99.09497711143135</v>
      </c>
      <c r="AR60" s="9">
        <f t="shared" si="45"/>
        <v>62.39815928011929</v>
      </c>
      <c r="AS60" s="9">
        <f t="shared" si="45"/>
        <v>26.912912199929785</v>
      </c>
      <c r="AT60" s="9">
        <f t="shared" si="45"/>
        <v>9.458142639758433</v>
      </c>
      <c r="AU60" s="9">
        <f t="shared" si="45"/>
        <v>-82.27683214586295</v>
      </c>
      <c r="AV60" s="9">
        <f t="shared" si="45"/>
        <v>-49.45984183156911</v>
      </c>
      <c r="AW60" s="9">
        <f t="shared" si="45"/>
        <v>77.99761238769548</v>
      </c>
      <c r="AX60" s="9">
        <f t="shared" si="45"/>
        <v>28.59866850210731</v>
      </c>
      <c r="AY60" s="9">
        <f t="shared" si="45"/>
        <v>1.3432917633354033</v>
      </c>
      <c r="AZ60" s="9">
        <f t="shared" si="45"/>
        <v>-1.0763806224153012</v>
      </c>
      <c r="BA60" s="9">
        <f t="shared" si="45"/>
        <v>1.2901159674759433</v>
      </c>
      <c r="BB60" s="9">
        <f t="shared" si="45"/>
        <v>-1.1275393134897849</v>
      </c>
      <c r="BC60" s="9">
        <f t="shared" si="45"/>
        <v>1.2455487630042148</v>
      </c>
      <c r="BD60" s="9">
        <f t="shared" si="45"/>
        <v>27.094176460663896</v>
      </c>
      <c r="BE60" s="9">
        <f t="shared" si="45"/>
        <v>2.579241277821732</v>
      </c>
      <c r="BF60" s="9">
        <f t="shared" si="45"/>
        <v>-2.4338220285034513</v>
      </c>
      <c r="BG60" s="9">
        <f t="shared" si="45"/>
        <v>-128.3862305686872</v>
      </c>
      <c r="BH60" s="9">
        <f t="shared" si="45"/>
        <v>-73.32676209657724</v>
      </c>
      <c r="BI60" s="9">
        <f t="shared" si="45"/>
        <v>-43.30018815025345</v>
      </c>
      <c r="BJ60" s="9">
        <f t="shared" si="45"/>
        <v>-25.05877115134416</v>
      </c>
      <c r="BK60" s="9">
        <f t="shared" si="45"/>
        <v>-0.6612918711177851</v>
      </c>
      <c r="BL60" s="9">
        <f t="shared" si="45"/>
        <v>1.8080612298357839</v>
      </c>
      <c r="BM60" s="9">
        <f t="shared" si="45"/>
        <v>-0.43468697007443374</v>
      </c>
      <c r="BN60" s="9">
        <f t="shared" si="45"/>
        <v>2.3018105404208615</v>
      </c>
      <c r="BO60" s="9">
        <f t="shared" si="45"/>
        <v>-3.0205562220595197</v>
      </c>
      <c r="BP60" s="9">
        <f t="shared" si="45"/>
        <v>4.877610785063364</v>
      </c>
      <c r="BQ60" s="9">
        <f t="shared" si="45"/>
        <v>-2.409116715929973</v>
      </c>
      <c r="BR60" s="9">
        <f t="shared" si="45"/>
        <v>2.4926840323981962</v>
      </c>
      <c r="BS60" s="9">
        <f t="shared" si="45"/>
        <v>-2.600749335865409</v>
      </c>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row>
    <row r="61" spans="3:71" ht="12.75">
      <c r="C61" s="18"/>
      <c r="E61" s="3" t="s">
        <v>84</v>
      </c>
      <c r="F61" s="5" t="s">
        <v>139</v>
      </c>
      <c r="H61" s="37">
        <f aca="true" t="shared" si="46" ref="H61:P61">(ATAN2(H54,H55))</f>
        <v>-0.5458162933862254</v>
      </c>
      <c r="I61" s="37">
        <f t="shared" si="46"/>
        <v>-1.159628078387519</v>
      </c>
      <c r="J61" s="37">
        <f t="shared" si="46"/>
        <v>-0.591898854389729</v>
      </c>
      <c r="K61" s="37">
        <f t="shared" si="46"/>
        <v>-0.23290947633837467</v>
      </c>
      <c r="L61" s="37">
        <f t="shared" si="46"/>
        <v>0.7117655190843508</v>
      </c>
      <c r="M61" s="37">
        <f t="shared" si="46"/>
        <v>0.2911831243034416</v>
      </c>
      <c r="N61" s="37">
        <f t="shared" si="46"/>
        <v>-0.07979840889582819</v>
      </c>
      <c r="O61" s="37">
        <f t="shared" si="46"/>
        <v>0.046706098974681774</v>
      </c>
      <c r="P61" s="37">
        <f t="shared" si="46"/>
        <v>-0.04098116506453253</v>
      </c>
      <c r="Q61" s="37">
        <f aca="true" t="shared" si="47" ref="Q61:BS61">(ATAN2(Q54,Q55))</f>
        <v>0.04475438948560879</v>
      </c>
      <c r="R61" s="37">
        <f t="shared" si="47"/>
        <v>-0.04325680910922743</v>
      </c>
      <c r="S61" s="37">
        <f t="shared" si="47"/>
        <v>0.04157393617916831</v>
      </c>
      <c r="T61" s="37">
        <f t="shared" si="47"/>
        <v>-0.05220513023917802</v>
      </c>
      <c r="U61" s="37">
        <f t="shared" si="47"/>
        <v>0.9165371216307998</v>
      </c>
      <c r="V61" s="37">
        <f t="shared" si="47"/>
        <v>0.30655025085240184</v>
      </c>
      <c r="W61" s="37">
        <f t="shared" si="47"/>
        <v>0.08533161235102989</v>
      </c>
      <c r="X61" s="37">
        <f t="shared" si="47"/>
        <v>-2.856606422856956</v>
      </c>
      <c r="Y61" s="37">
        <f t="shared" si="47"/>
        <v>-1.7558392563374523</v>
      </c>
      <c r="Z61" s="37">
        <f t="shared" si="47"/>
        <v>-1.1913600317309132</v>
      </c>
      <c r="AA61" s="37">
        <f t="shared" si="47"/>
        <v>-0.6347432408376721</v>
      </c>
      <c r="AB61" s="37">
        <f t="shared" si="47"/>
        <v>-0.25122691360064</v>
      </c>
      <c r="AC61" s="37">
        <f t="shared" si="47"/>
        <v>0.2093261977182557</v>
      </c>
      <c r="AD61" s="37">
        <f t="shared" si="47"/>
        <v>-0.03855697709626084</v>
      </c>
      <c r="AE61" s="37">
        <f t="shared" si="47"/>
        <v>0.04799176391126466</v>
      </c>
      <c r="AF61" s="37">
        <f t="shared" si="47"/>
        <v>-0.03848564637453374</v>
      </c>
      <c r="AG61" s="37">
        <f t="shared" si="47"/>
        <v>0.05034800188476722</v>
      </c>
      <c r="AH61" s="37">
        <f t="shared" si="47"/>
        <v>-0.06419689528044084</v>
      </c>
      <c r="AI61" s="37">
        <f t="shared" si="47"/>
        <v>0.014475097603035064</v>
      </c>
      <c r="AJ61" s="37">
        <f t="shared" si="47"/>
        <v>-0.03132515992191642</v>
      </c>
      <c r="AK61" s="37">
        <f t="shared" si="47"/>
        <v>0.0006924739211008488</v>
      </c>
      <c r="AL61" s="37">
        <f t="shared" si="47"/>
        <v>-0.7785949794823716</v>
      </c>
      <c r="AM61" s="37">
        <f t="shared" si="47"/>
        <v>-0.22246926875563433</v>
      </c>
      <c r="AN61" s="37">
        <f t="shared" si="47"/>
        <v>-0.05377468906163598</v>
      </c>
      <c r="AO61" s="37">
        <f t="shared" si="47"/>
        <v>0.35901655088028633</v>
      </c>
      <c r="AP61" s="37">
        <f t="shared" si="47"/>
        <v>2.9124758811002653</v>
      </c>
      <c r="AQ61" s="37">
        <f t="shared" si="47"/>
        <v>1.7295336227828968</v>
      </c>
      <c r="AR61" s="37">
        <f t="shared" si="47"/>
        <v>1.0890533266219362</v>
      </c>
      <c r="AS61" s="37">
        <f t="shared" si="47"/>
        <v>0.46971892918892516</v>
      </c>
      <c r="AT61" s="37">
        <f t="shared" si="47"/>
        <v>0.1650757301870526</v>
      </c>
      <c r="AU61" s="37">
        <f t="shared" si="47"/>
        <v>-1.4360016190560199</v>
      </c>
      <c r="AV61" s="37">
        <f t="shared" si="47"/>
        <v>-0.8632370874765036</v>
      </c>
      <c r="AW61" s="37">
        <f t="shared" si="47"/>
        <v>1.3613151448596021</v>
      </c>
      <c r="AX61" s="37">
        <f t="shared" si="47"/>
        <v>0.4991409270481674</v>
      </c>
      <c r="AY61" s="37">
        <f t="shared" si="47"/>
        <v>0.023444864085123234</v>
      </c>
      <c r="AZ61" s="37">
        <f t="shared" si="47"/>
        <v>-0.018786385865812886</v>
      </c>
      <c r="BA61" s="37">
        <f t="shared" si="47"/>
        <v>0.02251677136500729</v>
      </c>
      <c r="BB61" s="37">
        <f t="shared" si="47"/>
        <v>-0.01967927346607326</v>
      </c>
      <c r="BC61" s="37">
        <f t="shared" si="47"/>
        <v>0.021738926908566086</v>
      </c>
      <c r="BD61" s="37">
        <f t="shared" si="47"/>
        <v>0.4728825873549289</v>
      </c>
      <c r="BE61" s="37">
        <f t="shared" si="47"/>
        <v>0.04501625250133502</v>
      </c>
      <c r="BF61" s="37">
        <f t="shared" si="47"/>
        <v>-0.042478207804952504</v>
      </c>
      <c r="BG61" s="37">
        <f t="shared" si="47"/>
        <v>-2.2407624376481836</v>
      </c>
      <c r="BH61" s="37">
        <f t="shared" si="47"/>
        <v>-1.279793428411853</v>
      </c>
      <c r="BI61" s="37">
        <f t="shared" si="47"/>
        <v>-0.7557308499549558</v>
      </c>
      <c r="BJ61" s="37">
        <f t="shared" si="47"/>
        <v>-0.43735806309472586</v>
      </c>
      <c r="BK61" s="37">
        <f t="shared" si="47"/>
        <v>-0.011541720467679343</v>
      </c>
      <c r="BL61" s="37">
        <f t="shared" si="47"/>
        <v>0.03155662153829236</v>
      </c>
      <c r="BM61" s="37">
        <f t="shared" si="47"/>
        <v>-0.007586718843316929</v>
      </c>
      <c r="BN61" s="37">
        <f t="shared" si="47"/>
        <v>0.04017417268745406</v>
      </c>
      <c r="BO61" s="37">
        <f t="shared" si="47"/>
        <v>-0.05271865131653959</v>
      </c>
      <c r="BP61" s="37">
        <f t="shared" si="47"/>
        <v>0.08513036783014116</v>
      </c>
      <c r="BQ61" s="37">
        <f t="shared" si="47"/>
        <v>-0.04204701875781096</v>
      </c>
      <c r="BR61" s="37">
        <f t="shared" si="47"/>
        <v>0.04350554357723753</v>
      </c>
      <c r="BS61" s="37">
        <f t="shared" si="47"/>
        <v>-0.04539163892990723</v>
      </c>
    </row>
    <row r="63" spans="2:71" ht="12.75">
      <c r="B63" s="4" t="s">
        <v>120</v>
      </c>
      <c r="C63" s="4" t="s">
        <v>120</v>
      </c>
      <c r="D63" s="3" t="s">
        <v>121</v>
      </c>
      <c r="E63" s="3" t="s">
        <v>122</v>
      </c>
      <c r="G63" s="75"/>
      <c r="H63" s="4">
        <f aca="true" t="shared" si="48" ref="H63:P63">+H59*H48</f>
        <v>-1</v>
      </c>
      <c r="I63" s="4">
        <f t="shared" si="48"/>
        <v>-0.6446687639478328</v>
      </c>
      <c r="J63" s="4">
        <f t="shared" si="48"/>
        <v>0.2000175796825312</v>
      </c>
      <c r="K63" s="4">
        <f t="shared" si="48"/>
        <v>0.7569672456456057</v>
      </c>
      <c r="L63" s="4">
        <f t="shared" si="48"/>
        <v>-0.9914200064580843</v>
      </c>
      <c r="M63" s="4">
        <f t="shared" si="48"/>
        <v>-0.6086104560223872</v>
      </c>
      <c r="N63" s="4">
        <f t="shared" si="48"/>
        <v>-0.057192130748442815</v>
      </c>
      <c r="O63" s="4">
        <f t="shared" si="48"/>
        <v>-0.07197096805317003</v>
      </c>
      <c r="P63" s="4">
        <f t="shared" si="48"/>
        <v>-0.0162298348989388</v>
      </c>
      <c r="Q63" s="4">
        <f aca="true" t="shared" si="49" ref="Q63:BS63">+Q59*Q48</f>
        <v>-0.06897405956165195</v>
      </c>
      <c r="R63" s="4">
        <f t="shared" si="49"/>
        <v>-0.019233740777063524</v>
      </c>
      <c r="S63" s="4">
        <f t="shared" si="49"/>
        <v>-0.06597652849036939</v>
      </c>
      <c r="T63" s="4">
        <f t="shared" si="49"/>
        <v>-0.022237473045894227</v>
      </c>
      <c r="U63" s="4">
        <f t="shared" si="49"/>
        <v>-0.23408167915782843</v>
      </c>
      <c r="V63" s="4">
        <f t="shared" si="49"/>
        <v>0.5527786061399972</v>
      </c>
      <c r="W63" s="4">
        <f t="shared" si="49"/>
        <v>0.8058306078117853</v>
      </c>
      <c r="X63" s="4">
        <f t="shared" si="49"/>
        <v>-0.8978930590412568</v>
      </c>
      <c r="Y63" s="4">
        <f t="shared" si="49"/>
        <v>0.23096474649989035</v>
      </c>
      <c r="Z63" s="4">
        <f t="shared" si="49"/>
        <v>0.9204382860250444</v>
      </c>
      <c r="AA63" s="4">
        <f t="shared" si="49"/>
        <v>0.8774052516255635</v>
      </c>
      <c r="AB63" s="4">
        <f t="shared" si="49"/>
        <v>0.3674046856131898</v>
      </c>
      <c r="AC63" s="4">
        <f t="shared" si="49"/>
        <v>0.20340063516459275</v>
      </c>
      <c r="AD63" s="4">
        <f t="shared" si="49"/>
        <v>0.06068287346586661</v>
      </c>
      <c r="AE63" s="4">
        <f t="shared" si="49"/>
        <v>0.02453677296923916</v>
      </c>
      <c r="AF63" s="4">
        <f t="shared" si="49"/>
        <v>0.06368143766102231</v>
      </c>
      <c r="AG63" s="4">
        <f t="shared" si="49"/>
        <v>0.02153319192492739</v>
      </c>
      <c r="AH63" s="4">
        <f t="shared" si="49"/>
        <v>0.06667942704914638</v>
      </c>
      <c r="AI63" s="4">
        <f t="shared" si="49"/>
        <v>0.018529416515811605</v>
      </c>
      <c r="AJ63" s="4">
        <f t="shared" si="49"/>
        <v>0.024200063238744452</v>
      </c>
      <c r="AK63" s="4">
        <f t="shared" si="49"/>
        <v>0.0165877389897175</v>
      </c>
      <c r="AL63" s="4">
        <f t="shared" si="49"/>
        <v>-0.0165877389897175</v>
      </c>
      <c r="AM63" s="4">
        <f t="shared" si="49"/>
        <v>-0.6789477949707339</v>
      </c>
      <c r="AN63" s="4">
        <f t="shared" si="49"/>
        <v>-0.8440771087252901</v>
      </c>
      <c r="AO63" s="4">
        <f t="shared" si="49"/>
        <v>0.9061531818489872</v>
      </c>
      <c r="AP63" s="4">
        <f t="shared" si="49"/>
        <v>0.3416764902269606</v>
      </c>
      <c r="AQ63" s="4">
        <f t="shared" si="49"/>
        <v>-0.8622619749047297</v>
      </c>
      <c r="AR63" s="4">
        <f t="shared" si="49"/>
        <v>-0.9092548482156423</v>
      </c>
      <c r="AS63" s="4">
        <f t="shared" si="49"/>
        <v>-0.24567717935263722</v>
      </c>
      <c r="AT63" s="4">
        <f t="shared" si="49"/>
        <v>0.26558261123010396</v>
      </c>
      <c r="AU63" s="4">
        <f t="shared" si="49"/>
        <v>-0.5811898784710323</v>
      </c>
      <c r="AV63" s="4">
        <f t="shared" si="49"/>
        <v>0.4277573973986775</v>
      </c>
      <c r="AW63" s="4">
        <f t="shared" si="49"/>
        <v>-0.9950993689486873</v>
      </c>
      <c r="AX63" s="4">
        <f t="shared" si="49"/>
        <v>-0.48937356567944856</v>
      </c>
      <c r="AY63" s="4">
        <f t="shared" si="49"/>
        <v>0.00565509466155308</v>
      </c>
      <c r="AZ63" s="4">
        <f t="shared" si="49"/>
        <v>-0.048369147336640876</v>
      </c>
      <c r="BA63" s="4">
        <f t="shared" si="49"/>
        <v>0.007597028938833914</v>
      </c>
      <c r="BB63" s="4">
        <f t="shared" si="49"/>
        <v>-0.05030875909432221</v>
      </c>
      <c r="BC63" s="4">
        <f t="shared" si="49"/>
        <v>0.00953893456563465</v>
      </c>
      <c r="BD63" s="4">
        <f t="shared" si="49"/>
        <v>0.0522481811238726</v>
      </c>
      <c r="BE63" s="4">
        <f t="shared" si="49"/>
        <v>0.5390412283173808</v>
      </c>
      <c r="BF63" s="4">
        <f t="shared" si="49"/>
        <v>-0.6111891745912049</v>
      </c>
      <c r="BG63" s="4">
        <f t="shared" si="49"/>
        <v>-0.5415693185238111</v>
      </c>
      <c r="BH63" s="4">
        <f t="shared" si="49"/>
        <v>0.7002346177885368</v>
      </c>
      <c r="BI63" s="4">
        <f t="shared" si="49"/>
        <v>0.985101074484191</v>
      </c>
      <c r="BJ63" s="4">
        <f t="shared" si="49"/>
        <v>0.4455867793858702</v>
      </c>
      <c r="BK63" s="4">
        <f t="shared" si="49"/>
        <v>-0.002135272291936125</v>
      </c>
      <c r="BL63" s="4">
        <f t="shared" si="49"/>
        <v>0.042913017813621286</v>
      </c>
      <c r="BM63" s="4">
        <f t="shared" si="49"/>
        <v>-0.00019329669942836278</v>
      </c>
      <c r="BN63" s="4">
        <f t="shared" si="49"/>
        <v>0.040972749826640904</v>
      </c>
      <c r="BO63" s="4">
        <f t="shared" si="49"/>
        <v>0.04726195866893546</v>
      </c>
      <c r="BP63" s="4">
        <f t="shared" si="49"/>
        <v>0.08188524372961893</v>
      </c>
      <c r="BQ63" s="4">
        <f t="shared" si="49"/>
        <v>0.05130066879318649</v>
      </c>
      <c r="BR63" s="4">
        <f t="shared" si="49"/>
        <v>0.03392970343449856</v>
      </c>
      <c r="BS63" s="4">
        <f t="shared" si="49"/>
        <v>0.05430085610592033</v>
      </c>
    </row>
    <row r="64" spans="2:71" ht="12.75">
      <c r="B64" s="105" t="s">
        <v>179</v>
      </c>
      <c r="C64" s="18" t="s">
        <v>123</v>
      </c>
      <c r="D64" s="3" t="s">
        <v>124</v>
      </c>
      <c r="E64" s="3" t="s">
        <v>125</v>
      </c>
      <c r="G64" s="75"/>
      <c r="H64" s="4">
        <f aca="true" t="shared" si="50" ref="H64:P64">-H59*H47</f>
        <v>6.1257422745431E-17</v>
      </c>
      <c r="I64" s="4">
        <f t="shared" si="50"/>
        <v>0.7644620231182013</v>
      </c>
      <c r="J64" s="4">
        <f t="shared" si="50"/>
        <v>0.9797923085113203</v>
      </c>
      <c r="K64" s="4">
        <f t="shared" si="50"/>
        <v>0.6534528208062961</v>
      </c>
      <c r="L64" s="4">
        <f t="shared" si="50"/>
        <v>-0.1307148453491502</v>
      </c>
      <c r="M64" s="4">
        <f t="shared" si="50"/>
        <v>-0.793469163118657</v>
      </c>
      <c r="N64" s="4">
        <f t="shared" si="50"/>
        <v>0.9983631905175856</v>
      </c>
      <c r="O64" s="4">
        <f t="shared" si="50"/>
        <v>-0.9974067273472189</v>
      </c>
      <c r="P64" s="4">
        <f t="shared" si="50"/>
        <v>0.9998682875554926</v>
      </c>
      <c r="Q64" s="4">
        <f aca="true" t="shared" si="51" ref="Q64:BS64">-Q59*Q47</f>
        <v>-0.9976184536723375</v>
      </c>
      <c r="R64" s="4">
        <f t="shared" si="51"/>
        <v>0.9998150144980424</v>
      </c>
      <c r="S64" s="4">
        <f t="shared" si="51"/>
        <v>-0.997821175205437</v>
      </c>
      <c r="T64" s="4">
        <f t="shared" si="51"/>
        <v>0.9997527168217815</v>
      </c>
      <c r="U64" s="4">
        <f t="shared" si="51"/>
        <v>-0.9722169343735232</v>
      </c>
      <c r="V64" s="4">
        <f t="shared" si="51"/>
        <v>-0.8333281542069257</v>
      </c>
      <c r="W64" s="4">
        <f t="shared" si="51"/>
        <v>-0.59214612344732</v>
      </c>
      <c r="X64" s="4">
        <f t="shared" si="51"/>
        <v>0.4402136464553706</v>
      </c>
      <c r="Y64" s="4">
        <f t="shared" si="51"/>
        <v>0.9729621194446583</v>
      </c>
      <c r="Z64" s="4">
        <f t="shared" si="51"/>
        <v>0.390887914393984</v>
      </c>
      <c r="AA64" s="4">
        <f t="shared" si="51"/>
        <v>-0.4797499603125378</v>
      </c>
      <c r="AB64" s="4">
        <f t="shared" si="51"/>
        <v>-0.9300611791648296</v>
      </c>
      <c r="AC64" s="4">
        <f t="shared" si="51"/>
        <v>0.9790955937060692</v>
      </c>
      <c r="AD64" s="4">
        <f t="shared" si="51"/>
        <v>-0.998157096286915</v>
      </c>
      <c r="AE64" s="4">
        <f t="shared" si="51"/>
        <v>0.9996989280639726</v>
      </c>
      <c r="AF64" s="4">
        <f t="shared" si="51"/>
        <v>-0.9979702773617185</v>
      </c>
      <c r="AG64" s="4">
        <f t="shared" si="51"/>
        <v>0.9997681339418276</v>
      </c>
      <c r="AH64" s="4">
        <f t="shared" si="51"/>
        <v>-0.997774450468841</v>
      </c>
      <c r="AI64" s="4">
        <f t="shared" si="51"/>
        <v>0.9998283156240293</v>
      </c>
      <c r="AJ64" s="4">
        <f t="shared" si="51"/>
        <v>-0.9997071355848376</v>
      </c>
      <c r="AK64" s="4">
        <f t="shared" si="51"/>
        <v>0.9998624139926497</v>
      </c>
      <c r="AL64" s="4">
        <f t="shared" si="51"/>
        <v>-0.9998624139926497</v>
      </c>
      <c r="AM64" s="4">
        <f t="shared" si="51"/>
        <v>-0.7341865510239058</v>
      </c>
      <c r="AN64" s="4">
        <f t="shared" si="51"/>
        <v>-0.5362218146681044</v>
      </c>
      <c r="AO64" s="4">
        <f t="shared" si="51"/>
        <v>0.4229496554259813</v>
      </c>
      <c r="AP64" s="4">
        <f t="shared" si="51"/>
        <v>0.9398176291314106</v>
      </c>
      <c r="AQ64" s="4">
        <f t="shared" si="51"/>
        <v>0.5064625224371447</v>
      </c>
      <c r="AR64" s="4">
        <f t="shared" si="51"/>
        <v>-0.41623985993216606</v>
      </c>
      <c r="AS64" s="4">
        <f t="shared" si="51"/>
        <v>-0.9693517027092551</v>
      </c>
      <c r="AT64" s="4">
        <f t="shared" si="51"/>
        <v>-0.9640881062497345</v>
      </c>
      <c r="AU64" s="4">
        <f t="shared" si="51"/>
        <v>0.8137679799321343</v>
      </c>
      <c r="AV64" s="4">
        <f t="shared" si="51"/>
        <v>0.9038935827688511</v>
      </c>
      <c r="AW64" s="4">
        <f t="shared" si="51"/>
        <v>-0.09887995710923579</v>
      </c>
      <c r="AX64" s="4">
        <f t="shared" si="51"/>
        <v>-0.8720742590021692</v>
      </c>
      <c r="AY64" s="4">
        <f t="shared" si="51"/>
        <v>-0.9999840098243415</v>
      </c>
      <c r="AZ64" s="4">
        <f t="shared" si="51"/>
        <v>0.9988295277903664</v>
      </c>
      <c r="BA64" s="4">
        <f t="shared" si="51"/>
        <v>-0.9999711421592637</v>
      </c>
      <c r="BB64" s="4">
        <f t="shared" si="51"/>
        <v>0.9987337126373523</v>
      </c>
      <c r="BC64" s="4">
        <f t="shared" si="51"/>
        <v>-0.9999545033287027</v>
      </c>
      <c r="BD64" s="4">
        <f t="shared" si="51"/>
        <v>-0.9986341309855412</v>
      </c>
      <c r="BE64" s="4">
        <f t="shared" si="51"/>
        <v>-0.8422793801192626</v>
      </c>
      <c r="BF64" s="4">
        <f t="shared" si="51"/>
        <v>0.7914845499834608</v>
      </c>
      <c r="BG64" s="4">
        <f t="shared" si="51"/>
        <v>0.84065609688722</v>
      </c>
      <c r="BH64" s="4">
        <f t="shared" si="51"/>
        <v>0.7139127958305145</v>
      </c>
      <c r="BI64" s="4">
        <f t="shared" si="51"/>
        <v>-0.17197637352291215</v>
      </c>
      <c r="BJ64" s="4">
        <f t="shared" si="51"/>
        <v>-0.8952387514158041</v>
      </c>
      <c r="BK64" s="4">
        <f t="shared" si="51"/>
        <v>-0.9999977203035212</v>
      </c>
      <c r="BL64" s="4">
        <f t="shared" si="51"/>
        <v>0.9990788121575434</v>
      </c>
      <c r="BM64" s="4">
        <f t="shared" si="51"/>
        <v>-0.9999999813181928</v>
      </c>
      <c r="BN64" s="4">
        <f t="shared" si="51"/>
        <v>0.9991602643078054</v>
      </c>
      <c r="BO64" s="4">
        <f t="shared" si="51"/>
        <v>-0.9988825292609617</v>
      </c>
      <c r="BP64" s="4">
        <f t="shared" si="51"/>
        <v>0.9966417645570252</v>
      </c>
      <c r="BQ64" s="4">
        <f t="shared" si="51"/>
        <v>-0.9986832537803825</v>
      </c>
      <c r="BR64" s="4">
        <f t="shared" si="51"/>
        <v>0.9994242218521857</v>
      </c>
      <c r="BS64" s="4">
        <f t="shared" si="51"/>
        <v>-0.9985246201402167</v>
      </c>
    </row>
    <row r="66" spans="2:71" ht="12.75">
      <c r="B66" s="4" t="s">
        <v>211</v>
      </c>
      <c r="C66" s="9" t="s">
        <v>126</v>
      </c>
      <c r="D66" s="3" t="s">
        <v>127</v>
      </c>
      <c r="E66" s="8" t="s">
        <v>47</v>
      </c>
      <c r="H66" s="9">
        <f aca="true" t="shared" si="52" ref="H66:BS66">DEGREES(H67)</f>
        <v>-121.27297000050503</v>
      </c>
      <c r="I66" s="9">
        <f t="shared" si="52"/>
        <v>-156.44179469647065</v>
      </c>
      <c r="J66" s="9">
        <f t="shared" si="52"/>
        <v>-123.91330625515994</v>
      </c>
      <c r="K66" s="9">
        <f t="shared" si="52"/>
        <v>-103.34473000279098</v>
      </c>
      <c r="L66" s="9">
        <f t="shared" si="52"/>
        <v>-49.21883975352845</v>
      </c>
      <c r="M66" s="9">
        <f t="shared" si="52"/>
        <v>-73.31643591197957</v>
      </c>
      <c r="N66" s="9">
        <f t="shared" si="52"/>
        <v>-94.57211204159016</v>
      </c>
      <c r="O66" s="9">
        <f t="shared" si="52"/>
        <v>-87.32393765123044</v>
      </c>
      <c r="P66" s="9">
        <f t="shared" si="52"/>
        <v>-92.3480477977267</v>
      </c>
      <c r="Q66" s="9">
        <f t="shared" si="52"/>
        <v>-87.43576236778995</v>
      </c>
      <c r="R66" s="9">
        <f t="shared" si="52"/>
        <v>-92.47843259716178</v>
      </c>
      <c r="S66" s="9">
        <f t="shared" si="52"/>
        <v>-87.61798891918743</v>
      </c>
      <c r="T66" s="9">
        <f t="shared" si="52"/>
        <v>-92.99113363163569</v>
      </c>
      <c r="U66" s="9">
        <f t="shared" si="52"/>
        <v>-37.48629116348658</v>
      </c>
      <c r="V66" s="9">
        <f t="shared" si="52"/>
        <v>-72.4359644174807</v>
      </c>
      <c r="W66" s="9">
        <f t="shared" si="52"/>
        <v>-85.11085875323958</v>
      </c>
      <c r="X66" s="9">
        <f t="shared" si="52"/>
        <v>-253.67149175966696</v>
      </c>
      <c r="Y66" s="9">
        <f t="shared" si="52"/>
        <v>-190.6021788915251</v>
      </c>
      <c r="Z66" s="9">
        <f t="shared" si="52"/>
        <v>-158.25990169875317</v>
      </c>
      <c r="AA66" s="9">
        <f t="shared" si="52"/>
        <v>-126.36810877445456</v>
      </c>
      <c r="AB66" s="9">
        <f t="shared" si="52"/>
        <v>-104.39424184941446</v>
      </c>
      <c r="AC66" s="9">
        <f t="shared" si="52"/>
        <v>-78.00649232922295</v>
      </c>
      <c r="AD66" s="9">
        <f t="shared" si="52"/>
        <v>-92.20915205839833</v>
      </c>
      <c r="AE66" s="9">
        <f t="shared" si="52"/>
        <v>-87.25027447649629</v>
      </c>
      <c r="AF66" s="9">
        <f t="shared" si="52"/>
        <v>-92.20506510909374</v>
      </c>
      <c r="AG66" s="9">
        <f t="shared" si="52"/>
        <v>-87.11527198508612</v>
      </c>
      <c r="AH66" s="9">
        <f t="shared" si="52"/>
        <v>-93.67821115741258</v>
      </c>
      <c r="AI66" s="9">
        <f t="shared" si="52"/>
        <v>-89.17063799930617</v>
      </c>
      <c r="AJ66" s="9">
        <f t="shared" si="52"/>
        <v>-91.79479945609816</v>
      </c>
      <c r="AK66" s="9">
        <f t="shared" si="52"/>
        <v>-89.96032416689805</v>
      </c>
      <c r="AL66" s="9">
        <f t="shared" si="52"/>
        <v>-134.61020627441482</v>
      </c>
      <c r="AM66" s="9">
        <f t="shared" si="52"/>
        <v>-102.74655017105948</v>
      </c>
      <c r="AN66" s="9">
        <f t="shared" si="52"/>
        <v>-93.08106272786006</v>
      </c>
      <c r="AO66" s="9">
        <f t="shared" si="52"/>
        <v>-69.42986685921582</v>
      </c>
      <c r="AP66" s="9">
        <f t="shared" si="52"/>
        <v>76.87257592069098</v>
      </c>
      <c r="AQ66" s="9">
        <f t="shared" si="52"/>
        <v>9.09497711143135</v>
      </c>
      <c r="AR66" s="9">
        <f t="shared" si="52"/>
        <v>-27.601840719880716</v>
      </c>
      <c r="AS66" s="9">
        <f t="shared" si="52"/>
        <v>-63.087087800070215</v>
      </c>
      <c r="AT66" s="9">
        <f t="shared" si="52"/>
        <v>-80.54185736024156</v>
      </c>
      <c r="AU66" s="9">
        <f t="shared" si="52"/>
        <v>-172.27683214586295</v>
      </c>
      <c r="AV66" s="9">
        <f t="shared" si="52"/>
        <v>-139.45984183156912</v>
      </c>
      <c r="AW66" s="9">
        <f t="shared" si="52"/>
        <v>-12.002387612304512</v>
      </c>
      <c r="AX66" s="9">
        <f t="shared" si="52"/>
        <v>-61.401331497892684</v>
      </c>
      <c r="AY66" s="9">
        <f t="shared" si="52"/>
        <v>-88.6567082366646</v>
      </c>
      <c r="AZ66" s="9">
        <f t="shared" si="52"/>
        <v>-91.0763806224153</v>
      </c>
      <c r="BA66" s="9">
        <f t="shared" si="52"/>
        <v>-88.70988403252406</v>
      </c>
      <c r="BB66" s="9">
        <f t="shared" si="52"/>
        <v>-91.12753931348979</v>
      </c>
      <c r="BC66" s="9">
        <f t="shared" si="52"/>
        <v>-88.75445123699578</v>
      </c>
      <c r="BD66" s="9">
        <f t="shared" si="52"/>
        <v>-62.9058235393361</v>
      </c>
      <c r="BE66" s="9">
        <f t="shared" si="52"/>
        <v>-87.42075872217826</v>
      </c>
      <c r="BF66" s="9">
        <f t="shared" si="52"/>
        <v>-92.43382202850346</v>
      </c>
      <c r="BG66" s="9">
        <f t="shared" si="52"/>
        <v>-218.3862305686872</v>
      </c>
      <c r="BH66" s="9">
        <f t="shared" si="52"/>
        <v>-163.32676209657726</v>
      </c>
      <c r="BI66" s="9">
        <f t="shared" si="52"/>
        <v>-133.30018815025346</v>
      </c>
      <c r="BJ66" s="9">
        <f t="shared" si="52"/>
        <v>-115.05877115134417</v>
      </c>
      <c r="BK66" s="9">
        <f t="shared" si="52"/>
        <v>-90.66129187111778</v>
      </c>
      <c r="BL66" s="9">
        <f t="shared" si="52"/>
        <v>-88.19193877016421</v>
      </c>
      <c r="BM66" s="9">
        <f t="shared" si="52"/>
        <v>-90.43468697007444</v>
      </c>
      <c r="BN66" s="9">
        <f t="shared" si="52"/>
        <v>-87.69818945957914</v>
      </c>
      <c r="BO66" s="9">
        <f t="shared" si="52"/>
        <v>-93.02055622205953</v>
      </c>
      <c r="BP66" s="9">
        <f t="shared" si="52"/>
        <v>-85.12238921493663</v>
      </c>
      <c r="BQ66" s="9">
        <f t="shared" si="52"/>
        <v>-92.40911671592998</v>
      </c>
      <c r="BR66" s="9">
        <f t="shared" si="52"/>
        <v>-87.5073159676018</v>
      </c>
      <c r="BS66" s="9">
        <f t="shared" si="52"/>
        <v>-92.6007493358654</v>
      </c>
    </row>
    <row r="67" spans="5:71" ht="12.75">
      <c r="E67" s="3" t="s">
        <v>84</v>
      </c>
      <c r="H67" s="4">
        <f aca="true" t="shared" si="53" ref="H67:P67">H61-PI()/2</f>
        <v>-2.116612620181122</v>
      </c>
      <c r="I67" s="4">
        <f t="shared" si="53"/>
        <v>-2.730424405182416</v>
      </c>
      <c r="J67" s="4">
        <f t="shared" si="53"/>
        <v>-2.162695181184626</v>
      </c>
      <c r="K67" s="4">
        <f t="shared" si="53"/>
        <v>-1.8037058031332713</v>
      </c>
      <c r="L67" s="4">
        <f t="shared" si="53"/>
        <v>-0.8590308077105457</v>
      </c>
      <c r="M67" s="4">
        <f t="shared" si="53"/>
        <v>-1.279613202491455</v>
      </c>
      <c r="N67" s="4">
        <f t="shared" si="53"/>
        <v>-1.6505947356907247</v>
      </c>
      <c r="O67" s="4">
        <f t="shared" si="53"/>
        <v>-1.5240902278202149</v>
      </c>
      <c r="P67" s="4">
        <f t="shared" si="53"/>
        <v>-1.6117774918594292</v>
      </c>
      <c r="Q67" s="4">
        <f aca="true" t="shared" si="54" ref="Q67:BS67">Q61-PI()/2</f>
        <v>-1.5260419373092877</v>
      </c>
      <c r="R67" s="4">
        <f t="shared" si="54"/>
        <v>-1.614053135904124</v>
      </c>
      <c r="S67" s="4">
        <f t="shared" si="54"/>
        <v>-1.5292223906157283</v>
      </c>
      <c r="T67" s="4">
        <f t="shared" si="54"/>
        <v>-1.6230014570340745</v>
      </c>
      <c r="U67" s="4">
        <f t="shared" si="54"/>
        <v>-0.6542592051640967</v>
      </c>
      <c r="V67" s="4">
        <f t="shared" si="54"/>
        <v>-1.2642460759424947</v>
      </c>
      <c r="W67" s="4">
        <f t="shared" si="54"/>
        <v>-1.4854647144438666</v>
      </c>
      <c r="X67" s="4">
        <f t="shared" si="54"/>
        <v>-4.427402749651852</v>
      </c>
      <c r="Y67" s="4">
        <f t="shared" si="54"/>
        <v>-3.326635583132349</v>
      </c>
      <c r="Z67" s="4">
        <f t="shared" si="54"/>
        <v>-2.76215635852581</v>
      </c>
      <c r="AA67" s="4">
        <f t="shared" si="54"/>
        <v>-2.2055395676325684</v>
      </c>
      <c r="AB67" s="4">
        <f t="shared" si="54"/>
        <v>-1.8220232403955365</v>
      </c>
      <c r="AC67" s="4">
        <f t="shared" si="54"/>
        <v>-1.361470129076641</v>
      </c>
      <c r="AD67" s="4">
        <f t="shared" si="54"/>
        <v>-1.6093533038911574</v>
      </c>
      <c r="AE67" s="4">
        <f t="shared" si="54"/>
        <v>-1.522804562883632</v>
      </c>
      <c r="AF67" s="4">
        <f t="shared" si="54"/>
        <v>-1.6092819731694303</v>
      </c>
      <c r="AG67" s="4">
        <f t="shared" si="54"/>
        <v>-1.5204483249101293</v>
      </c>
      <c r="AH67" s="4">
        <f t="shared" si="54"/>
        <v>-1.6349932220753374</v>
      </c>
      <c r="AI67" s="4">
        <f t="shared" si="54"/>
        <v>-1.5563212291918616</v>
      </c>
      <c r="AJ67" s="4">
        <f t="shared" si="54"/>
        <v>-1.602121486716813</v>
      </c>
      <c r="AK67" s="4">
        <f t="shared" si="54"/>
        <v>-1.5701038528737956</v>
      </c>
      <c r="AL67" s="4">
        <f t="shared" si="54"/>
        <v>-2.349391306277268</v>
      </c>
      <c r="AM67" s="4">
        <f t="shared" si="54"/>
        <v>-1.793265595550531</v>
      </c>
      <c r="AN67" s="4">
        <f t="shared" si="54"/>
        <v>-1.6245710158565325</v>
      </c>
      <c r="AO67" s="4">
        <f t="shared" si="54"/>
        <v>-1.2117797759146103</v>
      </c>
      <c r="AP67" s="4">
        <f t="shared" si="54"/>
        <v>1.3416795543053688</v>
      </c>
      <c r="AQ67" s="4">
        <f t="shared" si="54"/>
        <v>0.15873729598800024</v>
      </c>
      <c r="AR67" s="4">
        <f t="shared" si="54"/>
        <v>-0.48174300017296035</v>
      </c>
      <c r="AS67" s="4">
        <f t="shared" si="54"/>
        <v>-1.1010773976059713</v>
      </c>
      <c r="AT67" s="4">
        <f t="shared" si="54"/>
        <v>-1.4057205966078439</v>
      </c>
      <c r="AU67" s="4">
        <f t="shared" si="54"/>
        <v>-3.0067979458509164</v>
      </c>
      <c r="AV67" s="4">
        <f t="shared" si="54"/>
        <v>-2.4340334142714</v>
      </c>
      <c r="AW67" s="4">
        <f t="shared" si="54"/>
        <v>-0.2094811819352944</v>
      </c>
      <c r="AX67" s="4">
        <f t="shared" si="54"/>
        <v>-1.071655399746729</v>
      </c>
      <c r="AY67" s="4">
        <f t="shared" si="54"/>
        <v>-1.5473514627097733</v>
      </c>
      <c r="AZ67" s="4">
        <f t="shared" si="54"/>
        <v>-1.5895827126607094</v>
      </c>
      <c r="BA67" s="4">
        <f t="shared" si="54"/>
        <v>-1.5482795554298894</v>
      </c>
      <c r="BB67" s="4">
        <f t="shared" si="54"/>
        <v>-1.59047560026097</v>
      </c>
      <c r="BC67" s="4">
        <f t="shared" si="54"/>
        <v>-1.5490573998863304</v>
      </c>
      <c r="BD67" s="4">
        <f t="shared" si="54"/>
        <v>-1.0979137394399676</v>
      </c>
      <c r="BE67" s="4">
        <f t="shared" si="54"/>
        <v>-1.5257800742935614</v>
      </c>
      <c r="BF67" s="4">
        <f t="shared" si="54"/>
        <v>-1.6132745345998492</v>
      </c>
      <c r="BG67" s="4">
        <f t="shared" si="54"/>
        <v>-3.81155876444308</v>
      </c>
      <c r="BH67" s="4">
        <f t="shared" si="54"/>
        <v>-2.85058975520675</v>
      </c>
      <c r="BI67" s="4">
        <f t="shared" si="54"/>
        <v>-2.3265271767498525</v>
      </c>
      <c r="BJ67" s="4">
        <f t="shared" si="54"/>
        <v>-2.0081543898896226</v>
      </c>
      <c r="BK67" s="4">
        <f t="shared" si="54"/>
        <v>-1.5823380472625759</v>
      </c>
      <c r="BL67" s="4">
        <f t="shared" si="54"/>
        <v>-1.5392397052566043</v>
      </c>
      <c r="BM67" s="4">
        <f t="shared" si="54"/>
        <v>-1.5783830456382135</v>
      </c>
      <c r="BN67" s="4">
        <f t="shared" si="54"/>
        <v>-1.5306221541074425</v>
      </c>
      <c r="BO67" s="4">
        <f t="shared" si="54"/>
        <v>-1.6235149781114362</v>
      </c>
      <c r="BP67" s="4">
        <f t="shared" si="54"/>
        <v>-1.4856659589647554</v>
      </c>
      <c r="BQ67" s="4">
        <f t="shared" si="54"/>
        <v>-1.6128433455527076</v>
      </c>
      <c r="BR67" s="4">
        <f t="shared" si="54"/>
        <v>-1.527290783217659</v>
      </c>
      <c r="BS67" s="4">
        <f t="shared" si="54"/>
        <v>-1.6161879657248037</v>
      </c>
    </row>
    <row r="69" spans="2:207" ht="12.75">
      <c r="B69" s="39" t="s">
        <v>212</v>
      </c>
      <c r="C69" s="70" t="s">
        <v>128</v>
      </c>
      <c r="D69" s="7" t="s">
        <v>49</v>
      </c>
      <c r="E69" s="7" t="s">
        <v>6</v>
      </c>
      <c r="H69" s="77">
        <f>IF(H73&lt;H74,H76,IF(H73&gt;H75,H77,IF(H72=-1,IF(H80&lt;H76,H76,H81),IF(H72=1,IF(H80&lt;H77,H77,H82),""))))</f>
        <v>357</v>
      </c>
      <c r="I69" s="77">
        <f aca="true" t="shared" si="55" ref="I69:P69">IF(I73&lt;I74,I76,IF(I73&gt;I75,I77,IF(I72=-1,IF(I80&lt;I76,I76,I81),IF(I72=1,IF(I80&lt;I77,I77,I82),""))))</f>
        <v>341</v>
      </c>
      <c r="J69" s="77">
        <f t="shared" si="55"/>
        <v>496</v>
      </c>
      <c r="K69" s="77">
        <f t="shared" si="55"/>
        <v>569</v>
      </c>
      <c r="L69" s="77">
        <f t="shared" si="55"/>
        <v>403</v>
      </c>
      <c r="M69" s="77">
        <f t="shared" si="55"/>
        <v>452</v>
      </c>
      <c r="N69" s="77">
        <f t="shared" si="55"/>
        <v>2800</v>
      </c>
      <c r="O69" s="77">
        <f t="shared" si="55"/>
        <v>4132</v>
      </c>
      <c r="P69" s="77">
        <f t="shared" si="55"/>
        <v>4280</v>
      </c>
      <c r="Q69" s="77">
        <f aca="true" t="shared" si="56" ref="Q69:BS69">IF(Q73&lt;Q74,Q76,IF(Q73&gt;Q75,Q77,IF(Q72=-1,IF(Q80&lt;Q76,Q76,Q81),IF(Q72=1,IF(Q80&lt;Q77,Q77,Q82),""))))</f>
        <v>4132</v>
      </c>
      <c r="R69" s="77">
        <f t="shared" si="56"/>
        <v>4280</v>
      </c>
      <c r="S69" s="77">
        <f t="shared" si="56"/>
        <v>4132</v>
      </c>
      <c r="T69" s="77">
        <f t="shared" si="56"/>
        <v>1366</v>
      </c>
      <c r="U69" s="77">
        <f t="shared" si="56"/>
        <v>382</v>
      </c>
      <c r="V69" s="77">
        <f t="shared" si="56"/>
        <v>987</v>
      </c>
      <c r="W69" s="77">
        <f t="shared" si="56"/>
        <v>2016</v>
      </c>
      <c r="X69" s="77">
        <f>IF(X73&lt;X74,X76,IF(X73&gt;X75,X77,IF(X72=-1,IF(X80&lt;X76,X76,X81),IF(X72=1,IF(X80&lt;X77,X77,X82),""))))</f>
        <v>203</v>
      </c>
      <c r="Y69" s="77">
        <f t="shared" si="56"/>
        <v>326</v>
      </c>
      <c r="Z69" s="77">
        <f t="shared" si="56"/>
        <v>341</v>
      </c>
      <c r="AA69" s="77">
        <f t="shared" si="56"/>
        <v>466</v>
      </c>
      <c r="AB69" s="77">
        <f t="shared" si="56"/>
        <v>569</v>
      </c>
      <c r="AC69" s="77">
        <f t="shared" si="56"/>
        <v>1327</v>
      </c>
      <c r="AD69" s="77">
        <f t="shared" si="56"/>
        <v>4280</v>
      </c>
      <c r="AE69" s="77">
        <f t="shared" si="56"/>
        <v>4132</v>
      </c>
      <c r="AF69" s="77">
        <f t="shared" si="56"/>
        <v>4280</v>
      </c>
      <c r="AG69" s="77">
        <f t="shared" si="56"/>
        <v>4132</v>
      </c>
      <c r="AH69" s="77">
        <f t="shared" si="56"/>
        <v>4280</v>
      </c>
      <c r="AI69" s="77">
        <f t="shared" si="56"/>
        <v>8607</v>
      </c>
      <c r="AJ69" s="77">
        <f t="shared" si="56"/>
        <v>9020</v>
      </c>
      <c r="AK69" s="77">
        <f t="shared" si="56"/>
        <v>114170</v>
      </c>
      <c r="AL69" s="77">
        <f t="shared" si="56"/>
        <v>439</v>
      </c>
      <c r="AM69" s="77">
        <f t="shared" si="56"/>
        <v>1366</v>
      </c>
      <c r="AN69" s="77">
        <f t="shared" si="56"/>
        <v>2800</v>
      </c>
      <c r="AO69" s="77">
        <f t="shared" si="56"/>
        <v>403</v>
      </c>
      <c r="AP69" s="77">
        <f t="shared" si="56"/>
        <v>195</v>
      </c>
      <c r="AQ69" s="77">
        <f t="shared" si="56"/>
        <v>316</v>
      </c>
      <c r="AR69" s="77">
        <f t="shared" si="56"/>
        <v>346</v>
      </c>
      <c r="AS69" s="77">
        <f t="shared" si="56"/>
        <v>649</v>
      </c>
      <c r="AT69" s="77">
        <f t="shared" si="56"/>
        <v>987</v>
      </c>
      <c r="AU69" s="77">
        <f t="shared" si="56"/>
        <v>279</v>
      </c>
      <c r="AV69" s="77">
        <f t="shared" si="56"/>
        <v>290</v>
      </c>
      <c r="AW69" s="77">
        <f t="shared" si="56"/>
        <v>316</v>
      </c>
      <c r="AX69" s="77">
        <f t="shared" si="56"/>
        <v>649</v>
      </c>
      <c r="AY69" s="77">
        <f t="shared" si="56"/>
        <v>8607</v>
      </c>
      <c r="AZ69" s="77">
        <f t="shared" si="56"/>
        <v>9020</v>
      </c>
      <c r="BA69" s="77">
        <f t="shared" si="56"/>
        <v>8607</v>
      </c>
      <c r="BB69" s="77">
        <f t="shared" si="56"/>
        <v>9020</v>
      </c>
      <c r="BC69" s="77">
        <f t="shared" si="56"/>
        <v>8607</v>
      </c>
      <c r="BD69" s="77">
        <f t="shared" si="56"/>
        <v>649</v>
      </c>
      <c r="BE69" s="77">
        <f t="shared" si="56"/>
        <v>4132</v>
      </c>
      <c r="BF69" s="77">
        <f t="shared" si="56"/>
        <v>4280</v>
      </c>
      <c r="BG69" s="77">
        <f t="shared" si="56"/>
        <v>203</v>
      </c>
      <c r="BH69" s="77">
        <f t="shared" si="56"/>
        <v>313</v>
      </c>
      <c r="BI69" s="77">
        <f t="shared" si="56"/>
        <v>326</v>
      </c>
      <c r="BJ69" s="77">
        <f t="shared" si="56"/>
        <v>730</v>
      </c>
      <c r="BK69" s="77">
        <f t="shared" si="56"/>
        <v>9020</v>
      </c>
      <c r="BL69" s="77">
        <f t="shared" si="56"/>
        <v>8607</v>
      </c>
      <c r="BM69" s="77">
        <f t="shared" si="56"/>
        <v>9020</v>
      </c>
      <c r="BN69" s="77">
        <f t="shared" si="56"/>
        <v>4132</v>
      </c>
      <c r="BO69" s="77">
        <f t="shared" si="56"/>
        <v>2800</v>
      </c>
      <c r="BP69" s="77">
        <f t="shared" si="56"/>
        <v>2713</v>
      </c>
      <c r="BQ69" s="77">
        <f t="shared" si="56"/>
        <v>4280</v>
      </c>
      <c r="BR69" s="77">
        <f t="shared" si="56"/>
        <v>4132</v>
      </c>
      <c r="BS69" s="77">
        <f t="shared" si="56"/>
        <v>2800</v>
      </c>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row>
    <row r="70" spans="3:207" ht="12.75">
      <c r="C70" s="11"/>
      <c r="D70" s="7"/>
      <c r="E70" s="3" t="s">
        <v>7</v>
      </c>
      <c r="H70" s="4">
        <f>+H69/1000</f>
        <v>0.357</v>
      </c>
      <c r="I70" s="4">
        <f aca="true" t="shared" si="57" ref="I70:BS70">+I69/1000</f>
        <v>0.341</v>
      </c>
      <c r="J70" s="4">
        <f t="shared" si="57"/>
        <v>0.496</v>
      </c>
      <c r="K70" s="4">
        <f t="shared" si="57"/>
        <v>0.569</v>
      </c>
      <c r="L70" s="4">
        <f t="shared" si="57"/>
        <v>0.403</v>
      </c>
      <c r="M70" s="4">
        <f t="shared" si="57"/>
        <v>0.452</v>
      </c>
      <c r="N70" s="4">
        <f t="shared" si="57"/>
        <v>2.8</v>
      </c>
      <c r="O70" s="4">
        <f t="shared" si="57"/>
        <v>4.132</v>
      </c>
      <c r="P70" s="4">
        <f t="shared" si="57"/>
        <v>4.28</v>
      </c>
      <c r="Q70" s="4">
        <f t="shared" si="57"/>
        <v>4.132</v>
      </c>
      <c r="R70" s="4">
        <f t="shared" si="57"/>
        <v>4.28</v>
      </c>
      <c r="S70" s="4">
        <f t="shared" si="57"/>
        <v>4.132</v>
      </c>
      <c r="T70" s="4">
        <f t="shared" si="57"/>
        <v>1.366</v>
      </c>
      <c r="U70" s="4">
        <f t="shared" si="57"/>
        <v>0.382</v>
      </c>
      <c r="V70" s="4">
        <f t="shared" si="57"/>
        <v>0.987</v>
      </c>
      <c r="W70" s="4">
        <f t="shared" si="57"/>
        <v>2.016</v>
      </c>
      <c r="X70" s="4">
        <f t="shared" si="57"/>
        <v>0.203</v>
      </c>
      <c r="Y70" s="4">
        <f t="shared" si="57"/>
        <v>0.326</v>
      </c>
      <c r="Z70" s="4">
        <f t="shared" si="57"/>
        <v>0.341</v>
      </c>
      <c r="AA70" s="4">
        <f t="shared" si="57"/>
        <v>0.466</v>
      </c>
      <c r="AB70" s="4">
        <f t="shared" si="57"/>
        <v>0.569</v>
      </c>
      <c r="AC70" s="4">
        <f t="shared" si="57"/>
        <v>1.327</v>
      </c>
      <c r="AD70" s="4">
        <f t="shared" si="57"/>
        <v>4.28</v>
      </c>
      <c r="AE70" s="4">
        <f t="shared" si="57"/>
        <v>4.132</v>
      </c>
      <c r="AF70" s="4">
        <f t="shared" si="57"/>
        <v>4.28</v>
      </c>
      <c r="AG70" s="4">
        <f t="shared" si="57"/>
        <v>4.132</v>
      </c>
      <c r="AH70" s="4">
        <f t="shared" si="57"/>
        <v>4.28</v>
      </c>
      <c r="AI70" s="4">
        <f t="shared" si="57"/>
        <v>8.607</v>
      </c>
      <c r="AJ70" s="4">
        <f t="shared" si="57"/>
        <v>9.02</v>
      </c>
      <c r="AK70" s="4">
        <f t="shared" si="57"/>
        <v>114.17</v>
      </c>
      <c r="AL70" s="4">
        <f t="shared" si="57"/>
        <v>0.439</v>
      </c>
      <c r="AM70" s="4">
        <f t="shared" si="57"/>
        <v>1.366</v>
      </c>
      <c r="AN70" s="4">
        <f t="shared" si="57"/>
        <v>2.8</v>
      </c>
      <c r="AO70" s="4">
        <f t="shared" si="57"/>
        <v>0.403</v>
      </c>
      <c r="AP70" s="4">
        <f t="shared" si="57"/>
        <v>0.195</v>
      </c>
      <c r="AQ70" s="4">
        <f t="shared" si="57"/>
        <v>0.316</v>
      </c>
      <c r="AR70" s="4">
        <f t="shared" si="57"/>
        <v>0.346</v>
      </c>
      <c r="AS70" s="4">
        <f t="shared" si="57"/>
        <v>0.649</v>
      </c>
      <c r="AT70" s="4">
        <f t="shared" si="57"/>
        <v>0.987</v>
      </c>
      <c r="AU70" s="4">
        <f t="shared" si="57"/>
        <v>0.279</v>
      </c>
      <c r="AV70" s="4">
        <f t="shared" si="57"/>
        <v>0.29</v>
      </c>
      <c r="AW70" s="4">
        <f t="shared" si="57"/>
        <v>0.316</v>
      </c>
      <c r="AX70" s="4">
        <f t="shared" si="57"/>
        <v>0.649</v>
      </c>
      <c r="AY70" s="4">
        <f t="shared" si="57"/>
        <v>8.607</v>
      </c>
      <c r="AZ70" s="4">
        <f t="shared" si="57"/>
        <v>9.02</v>
      </c>
      <c r="BA70" s="4">
        <f t="shared" si="57"/>
        <v>8.607</v>
      </c>
      <c r="BB70" s="4">
        <f t="shared" si="57"/>
        <v>9.02</v>
      </c>
      <c r="BC70" s="4">
        <f t="shared" si="57"/>
        <v>8.607</v>
      </c>
      <c r="BD70" s="4">
        <f t="shared" si="57"/>
        <v>0.649</v>
      </c>
      <c r="BE70" s="4">
        <f t="shared" si="57"/>
        <v>4.132</v>
      </c>
      <c r="BF70" s="4">
        <f t="shared" si="57"/>
        <v>4.28</v>
      </c>
      <c r="BG70" s="4">
        <f t="shared" si="57"/>
        <v>0.203</v>
      </c>
      <c r="BH70" s="4">
        <f t="shared" si="57"/>
        <v>0.313</v>
      </c>
      <c r="BI70" s="4">
        <f t="shared" si="57"/>
        <v>0.326</v>
      </c>
      <c r="BJ70" s="4">
        <f t="shared" si="57"/>
        <v>0.73</v>
      </c>
      <c r="BK70" s="4">
        <f t="shared" si="57"/>
        <v>9.02</v>
      </c>
      <c r="BL70" s="4">
        <f t="shared" si="57"/>
        <v>8.607</v>
      </c>
      <c r="BM70" s="4">
        <f t="shared" si="57"/>
        <v>9.02</v>
      </c>
      <c r="BN70" s="4">
        <f t="shared" si="57"/>
        <v>4.132</v>
      </c>
      <c r="BO70" s="4">
        <f t="shared" si="57"/>
        <v>2.8</v>
      </c>
      <c r="BP70" s="4">
        <f t="shared" si="57"/>
        <v>2.713</v>
      </c>
      <c r="BQ70" s="4">
        <f t="shared" si="57"/>
        <v>4.28</v>
      </c>
      <c r="BR70" s="4">
        <f t="shared" si="57"/>
        <v>4.132</v>
      </c>
      <c r="BS70" s="4">
        <f t="shared" si="57"/>
        <v>2.8</v>
      </c>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row>
    <row r="71" spans="2:207" s="117" customFormat="1" ht="12.75">
      <c r="B71" s="107"/>
      <c r="C71" s="114"/>
      <c r="D71" s="115"/>
      <c r="E71" s="116"/>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14"/>
      <c r="EC71" s="114"/>
      <c r="ED71" s="114"/>
      <c r="EE71" s="114"/>
      <c r="EF71" s="114"/>
      <c r="EG71" s="114"/>
      <c r="EH71" s="114"/>
      <c r="EI71" s="114"/>
      <c r="EJ71" s="114"/>
      <c r="EK71" s="114"/>
      <c r="EL71" s="114"/>
      <c r="EM71" s="114"/>
      <c r="EN71" s="114"/>
      <c r="EO71" s="114"/>
      <c r="EP71" s="114"/>
      <c r="EQ71" s="114"/>
      <c r="ER71" s="114"/>
      <c r="ES71" s="114"/>
      <c r="ET71" s="114"/>
      <c r="EU71" s="114"/>
      <c r="EV71" s="114"/>
      <c r="EW71" s="114"/>
      <c r="EX71" s="114"/>
      <c r="EY71" s="114"/>
      <c r="EZ71" s="114"/>
      <c r="FA71" s="114"/>
      <c r="FB71" s="114"/>
      <c r="FC71" s="114"/>
      <c r="FD71" s="114"/>
      <c r="FE71" s="114"/>
      <c r="FF71" s="114"/>
      <c r="FG71" s="114"/>
      <c r="FH71" s="114"/>
      <c r="FI71" s="114"/>
      <c r="FJ71" s="114"/>
      <c r="FK71" s="114"/>
      <c r="FL71" s="114"/>
      <c r="FM71" s="114"/>
      <c r="FN71" s="114"/>
      <c r="FO71" s="114"/>
      <c r="FP71" s="114"/>
      <c r="FQ71" s="114"/>
      <c r="FR71" s="114"/>
      <c r="FS71" s="114"/>
      <c r="FT71" s="114"/>
      <c r="FU71" s="114"/>
      <c r="FV71" s="114"/>
      <c r="FW71" s="114"/>
      <c r="FX71" s="114"/>
      <c r="FY71" s="114"/>
      <c r="FZ71" s="114"/>
      <c r="GA71" s="114"/>
      <c r="GB71" s="114"/>
      <c r="GC71" s="114"/>
      <c r="GD71" s="114"/>
      <c r="GE71" s="114"/>
      <c r="GF71" s="114"/>
      <c r="GG71" s="114"/>
      <c r="GH71" s="114"/>
      <c r="GI71" s="114"/>
      <c r="GJ71" s="114"/>
      <c r="GK71" s="114"/>
      <c r="GL71" s="114"/>
      <c r="GM71" s="114"/>
      <c r="GN71" s="114"/>
      <c r="GO71" s="114"/>
      <c r="GP71" s="114"/>
      <c r="GQ71" s="114"/>
      <c r="GR71" s="114"/>
      <c r="GS71" s="114"/>
      <c r="GT71" s="114"/>
      <c r="GU71" s="114"/>
      <c r="GV71" s="114"/>
      <c r="GW71" s="114"/>
      <c r="GX71" s="114"/>
      <c r="GY71" s="114"/>
    </row>
    <row r="72" spans="2:207" s="120" customFormat="1" ht="12.75">
      <c r="B72" s="118" t="s">
        <v>140</v>
      </c>
      <c r="C72" s="118" t="s">
        <v>140</v>
      </c>
      <c r="D72" s="115"/>
      <c r="E72" s="115"/>
      <c r="F72" s="119"/>
      <c r="G72" s="119"/>
      <c r="H72" s="114">
        <f aca="true" t="shared" si="58" ref="H72:P72">+H59</f>
        <v>-1</v>
      </c>
      <c r="I72" s="114">
        <f t="shared" si="58"/>
        <v>-1</v>
      </c>
      <c r="J72" s="114">
        <f t="shared" si="58"/>
        <v>-1</v>
      </c>
      <c r="K72" s="114">
        <f t="shared" si="58"/>
        <v>-1</v>
      </c>
      <c r="L72" s="114">
        <f t="shared" si="58"/>
        <v>1</v>
      </c>
      <c r="M72" s="114">
        <f t="shared" si="58"/>
        <v>1</v>
      </c>
      <c r="N72" s="114">
        <f t="shared" si="58"/>
        <v>-1</v>
      </c>
      <c r="O72" s="114">
        <f t="shared" si="58"/>
        <v>1</v>
      </c>
      <c r="P72" s="114">
        <f t="shared" si="58"/>
        <v>-1</v>
      </c>
      <c r="Q72" s="114">
        <f aca="true" t="shared" si="59" ref="Q72:BS72">+Q59</f>
        <v>1</v>
      </c>
      <c r="R72" s="114">
        <f t="shared" si="59"/>
        <v>-1</v>
      </c>
      <c r="S72" s="114">
        <f t="shared" si="59"/>
        <v>1</v>
      </c>
      <c r="T72" s="114">
        <f t="shared" si="59"/>
        <v>-1</v>
      </c>
      <c r="U72" s="114">
        <f t="shared" si="59"/>
        <v>1</v>
      </c>
      <c r="V72" s="114">
        <f t="shared" si="59"/>
        <v>1</v>
      </c>
      <c r="W72" s="114">
        <f t="shared" si="59"/>
        <v>1</v>
      </c>
      <c r="X72" s="114">
        <f t="shared" si="59"/>
        <v>-1</v>
      </c>
      <c r="Y72" s="114">
        <f t="shared" si="59"/>
        <v>-1</v>
      </c>
      <c r="Z72" s="114">
        <f t="shared" si="59"/>
        <v>-1</v>
      </c>
      <c r="AA72" s="114">
        <f t="shared" si="59"/>
        <v>-1</v>
      </c>
      <c r="AB72" s="114">
        <f t="shared" si="59"/>
        <v>-1</v>
      </c>
      <c r="AC72" s="114">
        <f t="shared" si="59"/>
        <v>1</v>
      </c>
      <c r="AD72" s="114">
        <f t="shared" si="59"/>
        <v>-1</v>
      </c>
      <c r="AE72" s="114">
        <f t="shared" si="59"/>
        <v>1</v>
      </c>
      <c r="AF72" s="114">
        <f t="shared" si="59"/>
        <v>-1</v>
      </c>
      <c r="AG72" s="114">
        <f t="shared" si="59"/>
        <v>1</v>
      </c>
      <c r="AH72" s="114">
        <f t="shared" si="59"/>
        <v>-1</v>
      </c>
      <c r="AI72" s="114">
        <f t="shared" si="59"/>
        <v>1</v>
      </c>
      <c r="AJ72" s="114">
        <f t="shared" si="59"/>
        <v>-1</v>
      </c>
      <c r="AK72" s="114">
        <f t="shared" si="59"/>
        <v>1</v>
      </c>
      <c r="AL72" s="114">
        <f t="shared" si="59"/>
        <v>-1</v>
      </c>
      <c r="AM72" s="114">
        <f t="shared" si="59"/>
        <v>-1</v>
      </c>
      <c r="AN72" s="114">
        <f t="shared" si="59"/>
        <v>-1</v>
      </c>
      <c r="AO72" s="114">
        <f t="shared" si="59"/>
        <v>1</v>
      </c>
      <c r="AP72" s="114">
        <f t="shared" si="59"/>
        <v>1</v>
      </c>
      <c r="AQ72" s="114">
        <f t="shared" si="59"/>
        <v>1</v>
      </c>
      <c r="AR72" s="114">
        <f t="shared" si="59"/>
        <v>1</v>
      </c>
      <c r="AS72" s="114">
        <f t="shared" si="59"/>
        <v>1</v>
      </c>
      <c r="AT72" s="114">
        <f t="shared" si="59"/>
        <v>1</v>
      </c>
      <c r="AU72" s="114">
        <f t="shared" si="59"/>
        <v>-1</v>
      </c>
      <c r="AV72" s="114">
        <f t="shared" si="59"/>
        <v>-1</v>
      </c>
      <c r="AW72" s="114">
        <f t="shared" si="59"/>
        <v>1</v>
      </c>
      <c r="AX72" s="114">
        <f t="shared" si="59"/>
        <v>1</v>
      </c>
      <c r="AY72" s="114">
        <f t="shared" si="59"/>
        <v>1</v>
      </c>
      <c r="AZ72" s="114">
        <f t="shared" si="59"/>
        <v>-1</v>
      </c>
      <c r="BA72" s="114">
        <f t="shared" si="59"/>
        <v>1</v>
      </c>
      <c r="BB72" s="114">
        <f t="shared" si="59"/>
        <v>-1</v>
      </c>
      <c r="BC72" s="114">
        <f t="shared" si="59"/>
        <v>1</v>
      </c>
      <c r="BD72" s="114">
        <f t="shared" si="59"/>
        <v>1</v>
      </c>
      <c r="BE72" s="114">
        <f t="shared" si="59"/>
        <v>1</v>
      </c>
      <c r="BF72" s="114">
        <f t="shared" si="59"/>
        <v>-1</v>
      </c>
      <c r="BG72" s="114">
        <f t="shared" si="59"/>
        <v>-1</v>
      </c>
      <c r="BH72" s="114">
        <f t="shared" si="59"/>
        <v>-1</v>
      </c>
      <c r="BI72" s="114">
        <f t="shared" si="59"/>
        <v>-1</v>
      </c>
      <c r="BJ72" s="114">
        <f t="shared" si="59"/>
        <v>-1</v>
      </c>
      <c r="BK72" s="114">
        <f t="shared" si="59"/>
        <v>-1</v>
      </c>
      <c r="BL72" s="114">
        <f t="shared" si="59"/>
        <v>1</v>
      </c>
      <c r="BM72" s="114">
        <f t="shared" si="59"/>
        <v>-1</v>
      </c>
      <c r="BN72" s="114">
        <f t="shared" si="59"/>
        <v>1</v>
      </c>
      <c r="BO72" s="114">
        <f t="shared" si="59"/>
        <v>-1</v>
      </c>
      <c r="BP72" s="114">
        <f t="shared" si="59"/>
        <v>1</v>
      </c>
      <c r="BQ72" s="114">
        <f t="shared" si="59"/>
        <v>-1</v>
      </c>
      <c r="BR72" s="114">
        <f t="shared" si="59"/>
        <v>1</v>
      </c>
      <c r="BS72" s="114">
        <f t="shared" si="59"/>
        <v>-1</v>
      </c>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19"/>
      <c r="EG72" s="119"/>
      <c r="EH72" s="119"/>
      <c r="EI72" s="119"/>
      <c r="EJ72" s="119"/>
      <c r="EK72" s="119"/>
      <c r="EL72" s="119"/>
      <c r="EM72" s="119"/>
      <c r="EN72" s="119"/>
      <c r="EO72" s="119"/>
      <c r="EP72" s="119"/>
      <c r="EQ72" s="119"/>
      <c r="ER72" s="119"/>
      <c r="ES72" s="119"/>
      <c r="ET72" s="119"/>
      <c r="EU72" s="119"/>
      <c r="EV72" s="119"/>
      <c r="EW72" s="119"/>
      <c r="EX72" s="119"/>
      <c r="EY72" s="119"/>
      <c r="EZ72" s="119"/>
      <c r="FA72" s="119"/>
      <c r="FB72" s="119"/>
      <c r="FC72" s="119"/>
      <c r="FD72" s="119"/>
      <c r="FE72" s="119"/>
      <c r="FF72" s="119"/>
      <c r="FG72" s="119"/>
      <c r="FH72" s="119"/>
      <c r="FI72" s="119"/>
      <c r="FJ72" s="119"/>
      <c r="FK72" s="119"/>
      <c r="FL72" s="119"/>
      <c r="FM72" s="119"/>
      <c r="FN72" s="119"/>
      <c r="FO72" s="119"/>
      <c r="FP72" s="119"/>
      <c r="FQ72" s="119"/>
      <c r="FR72" s="119"/>
      <c r="FS72" s="119"/>
      <c r="FT72" s="119"/>
      <c r="FU72" s="119"/>
      <c r="FV72" s="119"/>
      <c r="FW72" s="119"/>
      <c r="FX72" s="119"/>
      <c r="FY72" s="119"/>
      <c r="FZ72" s="119"/>
      <c r="GA72" s="119"/>
      <c r="GB72" s="119"/>
      <c r="GC72" s="119"/>
      <c r="GD72" s="119"/>
      <c r="GE72" s="119"/>
      <c r="GF72" s="119"/>
      <c r="GG72" s="119"/>
      <c r="GH72" s="119"/>
      <c r="GI72" s="119"/>
      <c r="GJ72" s="119"/>
      <c r="GK72" s="119"/>
      <c r="GL72" s="119"/>
      <c r="GM72" s="119"/>
      <c r="GN72" s="119"/>
      <c r="GO72" s="119"/>
      <c r="GP72" s="119"/>
      <c r="GQ72" s="119"/>
      <c r="GR72" s="119"/>
      <c r="GS72" s="119"/>
      <c r="GT72" s="119"/>
      <c r="GU72" s="119"/>
      <c r="GV72" s="119"/>
      <c r="GW72" s="119"/>
      <c r="GX72" s="119"/>
      <c r="GY72" s="119"/>
    </row>
    <row r="73" spans="2:207" s="126" customFormat="1" ht="12.75">
      <c r="B73" s="121" t="s">
        <v>213</v>
      </c>
      <c r="C73" s="121" t="s">
        <v>214</v>
      </c>
      <c r="D73" s="122" t="s">
        <v>46</v>
      </c>
      <c r="E73" s="122" t="s">
        <v>47</v>
      </c>
      <c r="F73" s="123" t="s">
        <v>139</v>
      </c>
      <c r="G73" s="124"/>
      <c r="H73" s="125">
        <f aca="true" t="shared" si="60" ref="H73:P73">+H60</f>
        <v>-31.272970000505023</v>
      </c>
      <c r="I73" s="125">
        <f t="shared" si="60"/>
        <v>-66.44179469647064</v>
      </c>
      <c r="J73" s="125">
        <f t="shared" si="60"/>
        <v>-33.91330625515993</v>
      </c>
      <c r="K73" s="125">
        <f t="shared" si="60"/>
        <v>-13.34473000279098</v>
      </c>
      <c r="L73" s="125">
        <f t="shared" si="60"/>
        <v>40.78116024647155</v>
      </c>
      <c r="M73" s="125">
        <f t="shared" si="60"/>
        <v>16.683564088020432</v>
      </c>
      <c r="N73" s="125">
        <f t="shared" si="60"/>
        <v>-4.572112041590159</v>
      </c>
      <c r="O73" s="125">
        <f t="shared" si="60"/>
        <v>2.6760623487695674</v>
      </c>
      <c r="P73" s="125">
        <f t="shared" si="60"/>
        <v>-2.348047797726688</v>
      </c>
      <c r="Q73" s="125">
        <f aca="true" t="shared" si="61" ref="Q73:BS73">+Q60</f>
        <v>2.564237632210051</v>
      </c>
      <c r="R73" s="125">
        <f t="shared" si="61"/>
        <v>-2.478432597161786</v>
      </c>
      <c r="S73" s="125">
        <f t="shared" si="61"/>
        <v>2.3820110808125836</v>
      </c>
      <c r="T73" s="125">
        <f t="shared" si="61"/>
        <v>-2.9911336316356905</v>
      </c>
      <c r="U73" s="125">
        <f t="shared" si="61"/>
        <v>52.51370883651342</v>
      </c>
      <c r="V73" s="125">
        <f t="shared" si="61"/>
        <v>17.564035582519292</v>
      </c>
      <c r="W73" s="125">
        <f t="shared" si="61"/>
        <v>4.8891412467604205</v>
      </c>
      <c r="X73" s="125">
        <f t="shared" si="61"/>
        <v>-163.67149175966696</v>
      </c>
      <c r="Y73" s="125">
        <f t="shared" si="61"/>
        <v>-100.6021788915251</v>
      </c>
      <c r="Z73" s="125">
        <f t="shared" si="61"/>
        <v>-68.25990169875317</v>
      </c>
      <c r="AA73" s="125">
        <f t="shared" si="61"/>
        <v>-36.36810877445457</v>
      </c>
      <c r="AB73" s="125">
        <f t="shared" si="61"/>
        <v>-14.39424184941445</v>
      </c>
      <c r="AC73" s="125">
        <f t="shared" si="61"/>
        <v>11.993507670777054</v>
      </c>
      <c r="AD73" s="125">
        <f t="shared" si="61"/>
        <v>-2.209152058398326</v>
      </c>
      <c r="AE73" s="125">
        <f t="shared" si="61"/>
        <v>2.7497255235037215</v>
      </c>
      <c r="AF73" s="125">
        <f t="shared" si="61"/>
        <v>-2.2050651090937414</v>
      </c>
      <c r="AG73" s="125">
        <f t="shared" si="61"/>
        <v>2.884728014913876</v>
      </c>
      <c r="AH73" s="125">
        <f t="shared" si="61"/>
        <v>-3.6782111574125738</v>
      </c>
      <c r="AI73" s="125">
        <f t="shared" si="61"/>
        <v>0.8293620006938435</v>
      </c>
      <c r="AJ73" s="125">
        <f t="shared" si="61"/>
        <v>-1.7947994560981664</v>
      </c>
      <c r="AK73" s="125">
        <f t="shared" si="61"/>
        <v>0.0396758331019538</v>
      </c>
      <c r="AL73" s="125">
        <f t="shared" si="61"/>
        <v>-44.610206274414814</v>
      </c>
      <c r="AM73" s="125">
        <f t="shared" si="61"/>
        <v>-12.746550171059479</v>
      </c>
      <c r="AN73" s="125">
        <f t="shared" si="61"/>
        <v>-3.081062727860055</v>
      </c>
      <c r="AO73" s="125">
        <f t="shared" si="61"/>
        <v>20.570133140784186</v>
      </c>
      <c r="AP73" s="125">
        <f t="shared" si="61"/>
        <v>166.87257592069096</v>
      </c>
      <c r="AQ73" s="125">
        <f t="shared" si="61"/>
        <v>99.09497711143135</v>
      </c>
      <c r="AR73" s="125">
        <f t="shared" si="61"/>
        <v>62.39815928011929</v>
      </c>
      <c r="AS73" s="125">
        <f t="shared" si="61"/>
        <v>26.912912199929785</v>
      </c>
      <c r="AT73" s="125">
        <f t="shared" si="61"/>
        <v>9.458142639758433</v>
      </c>
      <c r="AU73" s="125">
        <f t="shared" si="61"/>
        <v>-82.27683214586295</v>
      </c>
      <c r="AV73" s="125">
        <f t="shared" si="61"/>
        <v>-49.45984183156911</v>
      </c>
      <c r="AW73" s="125">
        <f t="shared" si="61"/>
        <v>77.99761238769548</v>
      </c>
      <c r="AX73" s="125">
        <f t="shared" si="61"/>
        <v>28.59866850210731</v>
      </c>
      <c r="AY73" s="125">
        <f t="shared" si="61"/>
        <v>1.3432917633354033</v>
      </c>
      <c r="AZ73" s="125">
        <f t="shared" si="61"/>
        <v>-1.0763806224153012</v>
      </c>
      <c r="BA73" s="125">
        <f t="shared" si="61"/>
        <v>1.2901159674759433</v>
      </c>
      <c r="BB73" s="125">
        <f t="shared" si="61"/>
        <v>-1.1275393134897849</v>
      </c>
      <c r="BC73" s="125">
        <f t="shared" si="61"/>
        <v>1.2455487630042148</v>
      </c>
      <c r="BD73" s="125">
        <f t="shared" si="61"/>
        <v>27.094176460663896</v>
      </c>
      <c r="BE73" s="125">
        <f t="shared" si="61"/>
        <v>2.579241277821732</v>
      </c>
      <c r="BF73" s="125">
        <f t="shared" si="61"/>
        <v>-2.4338220285034513</v>
      </c>
      <c r="BG73" s="125">
        <f t="shared" si="61"/>
        <v>-128.3862305686872</v>
      </c>
      <c r="BH73" s="125">
        <f t="shared" si="61"/>
        <v>-73.32676209657724</v>
      </c>
      <c r="BI73" s="125">
        <f t="shared" si="61"/>
        <v>-43.30018815025345</v>
      </c>
      <c r="BJ73" s="125">
        <f t="shared" si="61"/>
        <v>-25.05877115134416</v>
      </c>
      <c r="BK73" s="125">
        <f t="shared" si="61"/>
        <v>-0.6612918711177851</v>
      </c>
      <c r="BL73" s="125">
        <f t="shared" si="61"/>
        <v>1.8080612298357839</v>
      </c>
      <c r="BM73" s="125">
        <f t="shared" si="61"/>
        <v>-0.43468697007443374</v>
      </c>
      <c r="BN73" s="125">
        <f t="shared" si="61"/>
        <v>2.3018105404208615</v>
      </c>
      <c r="BO73" s="125">
        <f t="shared" si="61"/>
        <v>-3.0205562220595197</v>
      </c>
      <c r="BP73" s="125">
        <f t="shared" si="61"/>
        <v>4.877610785063364</v>
      </c>
      <c r="BQ73" s="125">
        <f t="shared" si="61"/>
        <v>-2.409116715929973</v>
      </c>
      <c r="BR73" s="125">
        <f t="shared" si="61"/>
        <v>2.4926840323981962</v>
      </c>
      <c r="BS73" s="125">
        <f t="shared" si="61"/>
        <v>-2.600749335865409</v>
      </c>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row>
    <row r="74" spans="2:207" s="126" customFormat="1" ht="15.75">
      <c r="B74" s="106" t="s">
        <v>215</v>
      </c>
      <c r="C74" s="127" t="s">
        <v>216</v>
      </c>
      <c r="D74" s="122"/>
      <c r="E74" s="122" t="s">
        <v>47</v>
      </c>
      <c r="F74" s="124"/>
      <c r="G74" s="124"/>
      <c r="H74" s="125">
        <f>+$F$11</f>
        <v>-104.63054187192117</v>
      </c>
      <c r="I74" s="125">
        <f aca="true" t="shared" si="62" ref="I74:BS74">+$F$11</f>
        <v>-104.63054187192117</v>
      </c>
      <c r="J74" s="125">
        <f t="shared" si="62"/>
        <v>-104.63054187192117</v>
      </c>
      <c r="K74" s="125">
        <f t="shared" si="62"/>
        <v>-104.63054187192117</v>
      </c>
      <c r="L74" s="125">
        <f t="shared" si="62"/>
        <v>-104.63054187192117</v>
      </c>
      <c r="M74" s="125">
        <f t="shared" si="62"/>
        <v>-104.63054187192117</v>
      </c>
      <c r="N74" s="125">
        <f t="shared" si="62"/>
        <v>-104.63054187192117</v>
      </c>
      <c r="O74" s="125">
        <f t="shared" si="62"/>
        <v>-104.63054187192117</v>
      </c>
      <c r="P74" s="125">
        <f t="shared" si="62"/>
        <v>-104.63054187192117</v>
      </c>
      <c r="Q74" s="125">
        <f t="shared" si="62"/>
        <v>-104.63054187192117</v>
      </c>
      <c r="R74" s="125">
        <f t="shared" si="62"/>
        <v>-104.63054187192117</v>
      </c>
      <c r="S74" s="125">
        <f t="shared" si="62"/>
        <v>-104.63054187192117</v>
      </c>
      <c r="T74" s="125">
        <f t="shared" si="62"/>
        <v>-104.63054187192117</v>
      </c>
      <c r="U74" s="125">
        <f t="shared" si="62"/>
        <v>-104.63054187192117</v>
      </c>
      <c r="V74" s="125">
        <f t="shared" si="62"/>
        <v>-104.63054187192117</v>
      </c>
      <c r="W74" s="125">
        <f t="shared" si="62"/>
        <v>-104.63054187192117</v>
      </c>
      <c r="X74" s="125">
        <f t="shared" si="62"/>
        <v>-104.63054187192117</v>
      </c>
      <c r="Y74" s="125">
        <f t="shared" si="62"/>
        <v>-104.63054187192117</v>
      </c>
      <c r="Z74" s="125">
        <f t="shared" si="62"/>
        <v>-104.63054187192117</v>
      </c>
      <c r="AA74" s="125">
        <f t="shared" si="62"/>
        <v>-104.63054187192117</v>
      </c>
      <c r="AB74" s="125">
        <f t="shared" si="62"/>
        <v>-104.63054187192117</v>
      </c>
      <c r="AC74" s="125">
        <f t="shared" si="62"/>
        <v>-104.63054187192117</v>
      </c>
      <c r="AD74" s="125">
        <f t="shared" si="62"/>
        <v>-104.63054187192117</v>
      </c>
      <c r="AE74" s="125">
        <f t="shared" si="62"/>
        <v>-104.63054187192117</v>
      </c>
      <c r="AF74" s="125">
        <f t="shared" si="62"/>
        <v>-104.63054187192117</v>
      </c>
      <c r="AG74" s="125">
        <f t="shared" si="62"/>
        <v>-104.63054187192117</v>
      </c>
      <c r="AH74" s="125">
        <f t="shared" si="62"/>
        <v>-104.63054187192117</v>
      </c>
      <c r="AI74" s="125">
        <f t="shared" si="62"/>
        <v>-104.63054187192117</v>
      </c>
      <c r="AJ74" s="125">
        <f t="shared" si="62"/>
        <v>-104.63054187192117</v>
      </c>
      <c r="AK74" s="125">
        <f t="shared" si="62"/>
        <v>-104.63054187192117</v>
      </c>
      <c r="AL74" s="125">
        <f t="shared" si="62"/>
        <v>-104.63054187192117</v>
      </c>
      <c r="AM74" s="125">
        <f t="shared" si="62"/>
        <v>-104.63054187192117</v>
      </c>
      <c r="AN74" s="125">
        <f t="shared" si="62"/>
        <v>-104.63054187192117</v>
      </c>
      <c r="AO74" s="125">
        <f t="shared" si="62"/>
        <v>-104.63054187192117</v>
      </c>
      <c r="AP74" s="125">
        <f t="shared" si="62"/>
        <v>-104.63054187192117</v>
      </c>
      <c r="AQ74" s="125">
        <f t="shared" si="62"/>
        <v>-104.63054187192117</v>
      </c>
      <c r="AR74" s="125">
        <f t="shared" si="62"/>
        <v>-104.63054187192117</v>
      </c>
      <c r="AS74" s="125">
        <f t="shared" si="62"/>
        <v>-104.63054187192117</v>
      </c>
      <c r="AT74" s="125">
        <f t="shared" si="62"/>
        <v>-104.63054187192117</v>
      </c>
      <c r="AU74" s="125">
        <f t="shared" si="62"/>
        <v>-104.63054187192117</v>
      </c>
      <c r="AV74" s="125">
        <f t="shared" si="62"/>
        <v>-104.63054187192117</v>
      </c>
      <c r="AW74" s="125">
        <f t="shared" si="62"/>
        <v>-104.63054187192117</v>
      </c>
      <c r="AX74" s="125">
        <f t="shared" si="62"/>
        <v>-104.63054187192117</v>
      </c>
      <c r="AY74" s="125">
        <f t="shared" si="62"/>
        <v>-104.63054187192117</v>
      </c>
      <c r="AZ74" s="125">
        <f t="shared" si="62"/>
        <v>-104.63054187192117</v>
      </c>
      <c r="BA74" s="125">
        <f t="shared" si="62"/>
        <v>-104.63054187192117</v>
      </c>
      <c r="BB74" s="125">
        <f t="shared" si="62"/>
        <v>-104.63054187192117</v>
      </c>
      <c r="BC74" s="125">
        <f t="shared" si="62"/>
        <v>-104.63054187192117</v>
      </c>
      <c r="BD74" s="125">
        <f t="shared" si="62"/>
        <v>-104.63054187192117</v>
      </c>
      <c r="BE74" s="125">
        <f t="shared" si="62"/>
        <v>-104.63054187192117</v>
      </c>
      <c r="BF74" s="125">
        <f t="shared" si="62"/>
        <v>-104.63054187192117</v>
      </c>
      <c r="BG74" s="125">
        <f t="shared" si="62"/>
        <v>-104.63054187192117</v>
      </c>
      <c r="BH74" s="125">
        <f t="shared" si="62"/>
        <v>-104.63054187192117</v>
      </c>
      <c r="BI74" s="125">
        <f t="shared" si="62"/>
        <v>-104.63054187192117</v>
      </c>
      <c r="BJ74" s="125">
        <f t="shared" si="62"/>
        <v>-104.63054187192117</v>
      </c>
      <c r="BK74" s="125">
        <f t="shared" si="62"/>
        <v>-104.63054187192117</v>
      </c>
      <c r="BL74" s="125">
        <f t="shared" si="62"/>
        <v>-104.63054187192117</v>
      </c>
      <c r="BM74" s="125">
        <f t="shared" si="62"/>
        <v>-104.63054187192117</v>
      </c>
      <c r="BN74" s="125">
        <f t="shared" si="62"/>
        <v>-104.63054187192117</v>
      </c>
      <c r="BO74" s="125">
        <f t="shared" si="62"/>
        <v>-104.63054187192117</v>
      </c>
      <c r="BP74" s="125">
        <f t="shared" si="62"/>
        <v>-104.63054187192117</v>
      </c>
      <c r="BQ74" s="125">
        <f t="shared" si="62"/>
        <v>-104.63054187192117</v>
      </c>
      <c r="BR74" s="125">
        <f t="shared" si="62"/>
        <v>-104.63054187192117</v>
      </c>
      <c r="BS74" s="125">
        <f t="shared" si="62"/>
        <v>-104.63054187192117</v>
      </c>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124"/>
      <c r="GB74" s="124"/>
      <c r="GC74" s="124"/>
      <c r="GD74" s="124"/>
      <c r="GE74" s="124"/>
      <c r="GF74" s="124"/>
      <c r="GG74" s="124"/>
      <c r="GH74" s="124"/>
      <c r="GI74" s="124"/>
      <c r="GJ74" s="124"/>
      <c r="GK74" s="124"/>
      <c r="GL74" s="124"/>
      <c r="GM74" s="124"/>
      <c r="GN74" s="124"/>
      <c r="GO74" s="124"/>
      <c r="GP74" s="124"/>
      <c r="GQ74" s="124"/>
      <c r="GR74" s="124"/>
      <c r="GS74" s="124"/>
      <c r="GT74" s="124"/>
      <c r="GU74" s="124"/>
      <c r="GV74" s="124"/>
      <c r="GW74" s="124"/>
      <c r="GX74" s="124"/>
      <c r="GY74" s="124"/>
    </row>
    <row r="75" spans="2:207" s="126" customFormat="1" ht="15.75">
      <c r="B75" s="106" t="s">
        <v>217</v>
      </c>
      <c r="C75" s="127" t="s">
        <v>218</v>
      </c>
      <c r="D75" s="123"/>
      <c r="E75" s="122" t="s">
        <v>47</v>
      </c>
      <c r="F75" s="124"/>
      <c r="G75" s="124"/>
      <c r="H75" s="125">
        <f>+$F$12</f>
        <v>108.92307692307692</v>
      </c>
      <c r="I75" s="125">
        <f aca="true" t="shared" si="63" ref="I75:BS75">+$F$12</f>
        <v>108.92307692307692</v>
      </c>
      <c r="J75" s="125">
        <f t="shared" si="63"/>
        <v>108.92307692307692</v>
      </c>
      <c r="K75" s="125">
        <f t="shared" si="63"/>
        <v>108.92307692307692</v>
      </c>
      <c r="L75" s="125">
        <f t="shared" si="63"/>
        <v>108.92307692307692</v>
      </c>
      <c r="M75" s="125">
        <f t="shared" si="63"/>
        <v>108.92307692307692</v>
      </c>
      <c r="N75" s="125">
        <f t="shared" si="63"/>
        <v>108.92307692307692</v>
      </c>
      <c r="O75" s="125">
        <f t="shared" si="63"/>
        <v>108.92307692307692</v>
      </c>
      <c r="P75" s="125">
        <f t="shared" si="63"/>
        <v>108.92307692307692</v>
      </c>
      <c r="Q75" s="125">
        <f t="shared" si="63"/>
        <v>108.92307692307692</v>
      </c>
      <c r="R75" s="125">
        <f t="shared" si="63"/>
        <v>108.92307692307692</v>
      </c>
      <c r="S75" s="125">
        <f t="shared" si="63"/>
        <v>108.92307692307692</v>
      </c>
      <c r="T75" s="125">
        <f t="shared" si="63"/>
        <v>108.92307692307692</v>
      </c>
      <c r="U75" s="125">
        <f t="shared" si="63"/>
        <v>108.92307692307692</v>
      </c>
      <c r="V75" s="125">
        <f t="shared" si="63"/>
        <v>108.92307692307692</v>
      </c>
      <c r="W75" s="125">
        <f t="shared" si="63"/>
        <v>108.92307692307692</v>
      </c>
      <c r="X75" s="125">
        <f t="shared" si="63"/>
        <v>108.92307692307692</v>
      </c>
      <c r="Y75" s="125">
        <f t="shared" si="63"/>
        <v>108.92307692307692</v>
      </c>
      <c r="Z75" s="125">
        <f t="shared" si="63"/>
        <v>108.92307692307692</v>
      </c>
      <c r="AA75" s="125">
        <f t="shared" si="63"/>
        <v>108.92307692307692</v>
      </c>
      <c r="AB75" s="125">
        <f t="shared" si="63"/>
        <v>108.92307692307692</v>
      </c>
      <c r="AC75" s="125">
        <f t="shared" si="63"/>
        <v>108.92307692307692</v>
      </c>
      <c r="AD75" s="125">
        <f t="shared" si="63"/>
        <v>108.92307692307692</v>
      </c>
      <c r="AE75" s="125">
        <f t="shared" si="63"/>
        <v>108.92307692307692</v>
      </c>
      <c r="AF75" s="125">
        <f t="shared" si="63"/>
        <v>108.92307692307692</v>
      </c>
      <c r="AG75" s="125">
        <f t="shared" si="63"/>
        <v>108.92307692307692</v>
      </c>
      <c r="AH75" s="125">
        <f t="shared" si="63"/>
        <v>108.92307692307692</v>
      </c>
      <c r="AI75" s="125">
        <f t="shared" si="63"/>
        <v>108.92307692307692</v>
      </c>
      <c r="AJ75" s="125">
        <f t="shared" si="63"/>
        <v>108.92307692307692</v>
      </c>
      <c r="AK75" s="125">
        <f t="shared" si="63"/>
        <v>108.92307692307692</v>
      </c>
      <c r="AL75" s="125">
        <f t="shared" si="63"/>
        <v>108.92307692307692</v>
      </c>
      <c r="AM75" s="125">
        <f t="shared" si="63"/>
        <v>108.92307692307692</v>
      </c>
      <c r="AN75" s="125">
        <f t="shared" si="63"/>
        <v>108.92307692307692</v>
      </c>
      <c r="AO75" s="125">
        <f t="shared" si="63"/>
        <v>108.92307692307692</v>
      </c>
      <c r="AP75" s="125">
        <f t="shared" si="63"/>
        <v>108.92307692307692</v>
      </c>
      <c r="AQ75" s="125">
        <f t="shared" si="63"/>
        <v>108.92307692307692</v>
      </c>
      <c r="AR75" s="125">
        <f t="shared" si="63"/>
        <v>108.92307692307692</v>
      </c>
      <c r="AS75" s="125">
        <f t="shared" si="63"/>
        <v>108.92307692307692</v>
      </c>
      <c r="AT75" s="125">
        <f t="shared" si="63"/>
        <v>108.92307692307692</v>
      </c>
      <c r="AU75" s="125">
        <f t="shared" si="63"/>
        <v>108.92307692307692</v>
      </c>
      <c r="AV75" s="125">
        <f t="shared" si="63"/>
        <v>108.92307692307692</v>
      </c>
      <c r="AW75" s="125">
        <f t="shared" si="63"/>
        <v>108.92307692307692</v>
      </c>
      <c r="AX75" s="125">
        <f t="shared" si="63"/>
        <v>108.92307692307692</v>
      </c>
      <c r="AY75" s="125">
        <f t="shared" si="63"/>
        <v>108.92307692307692</v>
      </c>
      <c r="AZ75" s="125">
        <f t="shared" si="63"/>
        <v>108.92307692307692</v>
      </c>
      <c r="BA75" s="125">
        <f t="shared" si="63"/>
        <v>108.92307692307692</v>
      </c>
      <c r="BB75" s="125">
        <f t="shared" si="63"/>
        <v>108.92307692307692</v>
      </c>
      <c r="BC75" s="125">
        <f t="shared" si="63"/>
        <v>108.92307692307692</v>
      </c>
      <c r="BD75" s="125">
        <f t="shared" si="63"/>
        <v>108.92307692307692</v>
      </c>
      <c r="BE75" s="125">
        <f t="shared" si="63"/>
        <v>108.92307692307692</v>
      </c>
      <c r="BF75" s="125">
        <f t="shared" si="63"/>
        <v>108.92307692307692</v>
      </c>
      <c r="BG75" s="125">
        <f t="shared" si="63"/>
        <v>108.92307692307692</v>
      </c>
      <c r="BH75" s="125">
        <f t="shared" si="63"/>
        <v>108.92307692307692</v>
      </c>
      <c r="BI75" s="125">
        <f t="shared" si="63"/>
        <v>108.92307692307692</v>
      </c>
      <c r="BJ75" s="125">
        <f t="shared" si="63"/>
        <v>108.92307692307692</v>
      </c>
      <c r="BK75" s="125">
        <f t="shared" si="63"/>
        <v>108.92307692307692</v>
      </c>
      <c r="BL75" s="125">
        <f t="shared" si="63"/>
        <v>108.92307692307692</v>
      </c>
      <c r="BM75" s="125">
        <f t="shared" si="63"/>
        <v>108.92307692307692</v>
      </c>
      <c r="BN75" s="125">
        <f t="shared" si="63"/>
        <v>108.92307692307692</v>
      </c>
      <c r="BO75" s="125">
        <f t="shared" si="63"/>
        <v>108.92307692307692</v>
      </c>
      <c r="BP75" s="125">
        <f t="shared" si="63"/>
        <v>108.92307692307692</v>
      </c>
      <c r="BQ75" s="125">
        <f t="shared" si="63"/>
        <v>108.92307692307692</v>
      </c>
      <c r="BR75" s="125">
        <f t="shared" si="63"/>
        <v>108.92307692307692</v>
      </c>
      <c r="BS75" s="125">
        <f t="shared" si="63"/>
        <v>108.92307692307692</v>
      </c>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124"/>
      <c r="GB75" s="124"/>
      <c r="GC75" s="124"/>
      <c r="GD75" s="124"/>
      <c r="GE75" s="124"/>
      <c r="GF75" s="124"/>
      <c r="GG75" s="124"/>
      <c r="GH75" s="124"/>
      <c r="GI75" s="124"/>
      <c r="GJ75" s="124"/>
      <c r="GK75" s="124"/>
      <c r="GL75" s="124"/>
      <c r="GM75" s="124"/>
      <c r="GN75" s="124"/>
      <c r="GO75" s="124"/>
      <c r="GP75" s="124"/>
      <c r="GQ75" s="124"/>
      <c r="GR75" s="124"/>
      <c r="GS75" s="124"/>
      <c r="GT75" s="124"/>
      <c r="GU75" s="124"/>
      <c r="GV75" s="124"/>
      <c r="GW75" s="124"/>
      <c r="GX75" s="124"/>
      <c r="GY75" s="124"/>
    </row>
    <row r="76" spans="2:207" s="130" customFormat="1" ht="15.75">
      <c r="B76" s="106" t="s">
        <v>219</v>
      </c>
      <c r="C76" s="128" t="s">
        <v>220</v>
      </c>
      <c r="D76" s="129"/>
      <c r="E76" s="129" t="s">
        <v>48</v>
      </c>
      <c r="F76" s="114"/>
      <c r="G76" s="114"/>
      <c r="H76" s="114">
        <f>+$F$9</f>
        <v>203</v>
      </c>
      <c r="I76" s="114">
        <f aca="true" t="shared" si="64" ref="I76:BS76">+$F$9</f>
        <v>203</v>
      </c>
      <c r="J76" s="114">
        <f t="shared" si="64"/>
        <v>203</v>
      </c>
      <c r="K76" s="114">
        <f t="shared" si="64"/>
        <v>203</v>
      </c>
      <c r="L76" s="114">
        <f t="shared" si="64"/>
        <v>203</v>
      </c>
      <c r="M76" s="114">
        <f t="shared" si="64"/>
        <v>203</v>
      </c>
      <c r="N76" s="114">
        <f t="shared" si="64"/>
        <v>203</v>
      </c>
      <c r="O76" s="114">
        <f t="shared" si="64"/>
        <v>203</v>
      </c>
      <c r="P76" s="114">
        <f t="shared" si="64"/>
        <v>203</v>
      </c>
      <c r="Q76" s="114">
        <f t="shared" si="64"/>
        <v>203</v>
      </c>
      <c r="R76" s="114">
        <f t="shared" si="64"/>
        <v>203</v>
      </c>
      <c r="S76" s="114">
        <f t="shared" si="64"/>
        <v>203</v>
      </c>
      <c r="T76" s="114">
        <f t="shared" si="64"/>
        <v>203</v>
      </c>
      <c r="U76" s="114">
        <f t="shared" si="64"/>
        <v>203</v>
      </c>
      <c r="V76" s="114">
        <f t="shared" si="64"/>
        <v>203</v>
      </c>
      <c r="W76" s="114">
        <f t="shared" si="64"/>
        <v>203</v>
      </c>
      <c r="X76" s="114">
        <f t="shared" si="64"/>
        <v>203</v>
      </c>
      <c r="Y76" s="114">
        <f t="shared" si="64"/>
        <v>203</v>
      </c>
      <c r="Z76" s="114">
        <f t="shared" si="64"/>
        <v>203</v>
      </c>
      <c r="AA76" s="114">
        <f t="shared" si="64"/>
        <v>203</v>
      </c>
      <c r="AB76" s="114">
        <f t="shared" si="64"/>
        <v>203</v>
      </c>
      <c r="AC76" s="114">
        <f t="shared" si="64"/>
        <v>203</v>
      </c>
      <c r="AD76" s="114">
        <f t="shared" si="64"/>
        <v>203</v>
      </c>
      <c r="AE76" s="114">
        <f t="shared" si="64"/>
        <v>203</v>
      </c>
      <c r="AF76" s="114">
        <f t="shared" si="64"/>
        <v>203</v>
      </c>
      <c r="AG76" s="114">
        <f t="shared" si="64"/>
        <v>203</v>
      </c>
      <c r="AH76" s="114">
        <f t="shared" si="64"/>
        <v>203</v>
      </c>
      <c r="AI76" s="114">
        <f t="shared" si="64"/>
        <v>203</v>
      </c>
      <c r="AJ76" s="114">
        <f t="shared" si="64"/>
        <v>203</v>
      </c>
      <c r="AK76" s="114">
        <f t="shared" si="64"/>
        <v>203</v>
      </c>
      <c r="AL76" s="114">
        <f t="shared" si="64"/>
        <v>203</v>
      </c>
      <c r="AM76" s="114">
        <f t="shared" si="64"/>
        <v>203</v>
      </c>
      <c r="AN76" s="114">
        <f t="shared" si="64"/>
        <v>203</v>
      </c>
      <c r="AO76" s="114">
        <f t="shared" si="64"/>
        <v>203</v>
      </c>
      <c r="AP76" s="114">
        <f t="shared" si="64"/>
        <v>203</v>
      </c>
      <c r="AQ76" s="114">
        <f t="shared" si="64"/>
        <v>203</v>
      </c>
      <c r="AR76" s="114">
        <f t="shared" si="64"/>
        <v>203</v>
      </c>
      <c r="AS76" s="114">
        <f t="shared" si="64"/>
        <v>203</v>
      </c>
      <c r="AT76" s="114">
        <f t="shared" si="64"/>
        <v>203</v>
      </c>
      <c r="AU76" s="114">
        <f t="shared" si="64"/>
        <v>203</v>
      </c>
      <c r="AV76" s="114">
        <f t="shared" si="64"/>
        <v>203</v>
      </c>
      <c r="AW76" s="114">
        <f t="shared" si="64"/>
        <v>203</v>
      </c>
      <c r="AX76" s="114">
        <f t="shared" si="64"/>
        <v>203</v>
      </c>
      <c r="AY76" s="114">
        <f t="shared" si="64"/>
        <v>203</v>
      </c>
      <c r="AZ76" s="114">
        <f t="shared" si="64"/>
        <v>203</v>
      </c>
      <c r="BA76" s="114">
        <f t="shared" si="64"/>
        <v>203</v>
      </c>
      <c r="BB76" s="114">
        <f t="shared" si="64"/>
        <v>203</v>
      </c>
      <c r="BC76" s="114">
        <f t="shared" si="64"/>
        <v>203</v>
      </c>
      <c r="BD76" s="114">
        <f t="shared" si="64"/>
        <v>203</v>
      </c>
      <c r="BE76" s="114">
        <f t="shared" si="64"/>
        <v>203</v>
      </c>
      <c r="BF76" s="114">
        <f t="shared" si="64"/>
        <v>203</v>
      </c>
      <c r="BG76" s="114">
        <f t="shared" si="64"/>
        <v>203</v>
      </c>
      <c r="BH76" s="114">
        <f t="shared" si="64"/>
        <v>203</v>
      </c>
      <c r="BI76" s="114">
        <f t="shared" si="64"/>
        <v>203</v>
      </c>
      <c r="BJ76" s="114">
        <f t="shared" si="64"/>
        <v>203</v>
      </c>
      <c r="BK76" s="114">
        <f t="shared" si="64"/>
        <v>203</v>
      </c>
      <c r="BL76" s="114">
        <f t="shared" si="64"/>
        <v>203</v>
      </c>
      <c r="BM76" s="114">
        <f t="shared" si="64"/>
        <v>203</v>
      </c>
      <c r="BN76" s="114">
        <f t="shared" si="64"/>
        <v>203</v>
      </c>
      <c r="BO76" s="114">
        <f t="shared" si="64"/>
        <v>203</v>
      </c>
      <c r="BP76" s="114">
        <f t="shared" si="64"/>
        <v>203</v>
      </c>
      <c r="BQ76" s="114">
        <f t="shared" si="64"/>
        <v>203</v>
      </c>
      <c r="BR76" s="114">
        <f t="shared" si="64"/>
        <v>203</v>
      </c>
      <c r="BS76" s="114">
        <f t="shared" si="64"/>
        <v>203</v>
      </c>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4"/>
      <c r="FX76" s="114"/>
      <c r="FY76" s="114"/>
      <c r="FZ76" s="114"/>
      <c r="GA76" s="114"/>
      <c r="GB76" s="114"/>
      <c r="GC76" s="114"/>
      <c r="GD76" s="114"/>
      <c r="GE76" s="114"/>
      <c r="GF76" s="114"/>
      <c r="GG76" s="114"/>
      <c r="GH76" s="114"/>
      <c r="GI76" s="114"/>
      <c r="GJ76" s="114"/>
      <c r="GK76" s="114"/>
      <c r="GL76" s="114"/>
      <c r="GM76" s="114"/>
      <c r="GN76" s="114"/>
      <c r="GO76" s="114"/>
      <c r="GP76" s="114"/>
      <c r="GQ76" s="114"/>
      <c r="GR76" s="114"/>
      <c r="GS76" s="114"/>
      <c r="GT76" s="114"/>
      <c r="GU76" s="114"/>
      <c r="GV76" s="114"/>
      <c r="GW76" s="114"/>
      <c r="GX76" s="114"/>
      <c r="GY76" s="114"/>
    </row>
    <row r="77" spans="2:207" s="130" customFormat="1" ht="15.75">
      <c r="B77" s="106" t="s">
        <v>221</v>
      </c>
      <c r="C77" s="128" t="s">
        <v>222</v>
      </c>
      <c r="D77" s="129"/>
      <c r="E77" s="129" t="s">
        <v>48</v>
      </c>
      <c r="F77" s="114"/>
      <c r="G77" s="114"/>
      <c r="H77" s="114">
        <f>+$F$10</f>
        <v>195</v>
      </c>
      <c r="I77" s="114">
        <f aca="true" t="shared" si="65" ref="I77:BS77">+$F$10</f>
        <v>195</v>
      </c>
      <c r="J77" s="114">
        <f t="shared" si="65"/>
        <v>195</v>
      </c>
      <c r="K77" s="114">
        <f t="shared" si="65"/>
        <v>195</v>
      </c>
      <c r="L77" s="114">
        <f t="shared" si="65"/>
        <v>195</v>
      </c>
      <c r="M77" s="114">
        <f t="shared" si="65"/>
        <v>195</v>
      </c>
      <c r="N77" s="114">
        <f t="shared" si="65"/>
        <v>195</v>
      </c>
      <c r="O77" s="114">
        <f t="shared" si="65"/>
        <v>195</v>
      </c>
      <c r="P77" s="114">
        <f t="shared" si="65"/>
        <v>195</v>
      </c>
      <c r="Q77" s="114">
        <f t="shared" si="65"/>
        <v>195</v>
      </c>
      <c r="R77" s="114">
        <f t="shared" si="65"/>
        <v>195</v>
      </c>
      <c r="S77" s="114">
        <f t="shared" si="65"/>
        <v>195</v>
      </c>
      <c r="T77" s="114">
        <f t="shared" si="65"/>
        <v>195</v>
      </c>
      <c r="U77" s="114">
        <f t="shared" si="65"/>
        <v>195</v>
      </c>
      <c r="V77" s="114">
        <f t="shared" si="65"/>
        <v>195</v>
      </c>
      <c r="W77" s="114">
        <f t="shared" si="65"/>
        <v>195</v>
      </c>
      <c r="X77" s="114">
        <f t="shared" si="65"/>
        <v>195</v>
      </c>
      <c r="Y77" s="114">
        <f t="shared" si="65"/>
        <v>195</v>
      </c>
      <c r="Z77" s="114">
        <f t="shared" si="65"/>
        <v>195</v>
      </c>
      <c r="AA77" s="114">
        <f t="shared" si="65"/>
        <v>195</v>
      </c>
      <c r="AB77" s="114">
        <f t="shared" si="65"/>
        <v>195</v>
      </c>
      <c r="AC77" s="114">
        <f t="shared" si="65"/>
        <v>195</v>
      </c>
      <c r="AD77" s="114">
        <f t="shared" si="65"/>
        <v>195</v>
      </c>
      <c r="AE77" s="114">
        <f t="shared" si="65"/>
        <v>195</v>
      </c>
      <c r="AF77" s="114">
        <f t="shared" si="65"/>
        <v>195</v>
      </c>
      <c r="AG77" s="114">
        <f t="shared" si="65"/>
        <v>195</v>
      </c>
      <c r="AH77" s="114">
        <f t="shared" si="65"/>
        <v>195</v>
      </c>
      <c r="AI77" s="114">
        <f t="shared" si="65"/>
        <v>195</v>
      </c>
      <c r="AJ77" s="114">
        <f t="shared" si="65"/>
        <v>195</v>
      </c>
      <c r="AK77" s="114">
        <f t="shared" si="65"/>
        <v>195</v>
      </c>
      <c r="AL77" s="114">
        <f t="shared" si="65"/>
        <v>195</v>
      </c>
      <c r="AM77" s="114">
        <f t="shared" si="65"/>
        <v>195</v>
      </c>
      <c r="AN77" s="114">
        <f t="shared" si="65"/>
        <v>195</v>
      </c>
      <c r="AO77" s="114">
        <f t="shared" si="65"/>
        <v>195</v>
      </c>
      <c r="AP77" s="114">
        <f t="shared" si="65"/>
        <v>195</v>
      </c>
      <c r="AQ77" s="114">
        <f t="shared" si="65"/>
        <v>195</v>
      </c>
      <c r="AR77" s="114">
        <f t="shared" si="65"/>
        <v>195</v>
      </c>
      <c r="AS77" s="114">
        <f t="shared" si="65"/>
        <v>195</v>
      </c>
      <c r="AT77" s="114">
        <f t="shared" si="65"/>
        <v>195</v>
      </c>
      <c r="AU77" s="114">
        <f t="shared" si="65"/>
        <v>195</v>
      </c>
      <c r="AV77" s="114">
        <f t="shared" si="65"/>
        <v>195</v>
      </c>
      <c r="AW77" s="114">
        <f t="shared" si="65"/>
        <v>195</v>
      </c>
      <c r="AX77" s="114">
        <f t="shared" si="65"/>
        <v>195</v>
      </c>
      <c r="AY77" s="114">
        <f t="shared" si="65"/>
        <v>195</v>
      </c>
      <c r="AZ77" s="114">
        <f t="shared" si="65"/>
        <v>195</v>
      </c>
      <c r="BA77" s="114">
        <f t="shared" si="65"/>
        <v>195</v>
      </c>
      <c r="BB77" s="114">
        <f t="shared" si="65"/>
        <v>195</v>
      </c>
      <c r="BC77" s="114">
        <f t="shared" si="65"/>
        <v>195</v>
      </c>
      <c r="BD77" s="114">
        <f t="shared" si="65"/>
        <v>195</v>
      </c>
      <c r="BE77" s="114">
        <f t="shared" si="65"/>
        <v>195</v>
      </c>
      <c r="BF77" s="114">
        <f t="shared" si="65"/>
        <v>195</v>
      </c>
      <c r="BG77" s="114">
        <f t="shared" si="65"/>
        <v>195</v>
      </c>
      <c r="BH77" s="114">
        <f t="shared" si="65"/>
        <v>195</v>
      </c>
      <c r="BI77" s="114">
        <f t="shared" si="65"/>
        <v>195</v>
      </c>
      <c r="BJ77" s="114">
        <f t="shared" si="65"/>
        <v>195</v>
      </c>
      <c r="BK77" s="114">
        <f t="shared" si="65"/>
        <v>195</v>
      </c>
      <c r="BL77" s="114">
        <f t="shared" si="65"/>
        <v>195</v>
      </c>
      <c r="BM77" s="114">
        <f t="shared" si="65"/>
        <v>195</v>
      </c>
      <c r="BN77" s="114">
        <f t="shared" si="65"/>
        <v>195</v>
      </c>
      <c r="BO77" s="114">
        <f t="shared" si="65"/>
        <v>195</v>
      </c>
      <c r="BP77" s="114">
        <f t="shared" si="65"/>
        <v>195</v>
      </c>
      <c r="BQ77" s="114">
        <f t="shared" si="65"/>
        <v>195</v>
      </c>
      <c r="BR77" s="114">
        <f t="shared" si="65"/>
        <v>195</v>
      </c>
      <c r="BS77" s="114">
        <f t="shared" si="65"/>
        <v>195</v>
      </c>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14"/>
      <c r="EC77" s="114"/>
      <c r="ED77" s="114"/>
      <c r="EE77" s="114"/>
      <c r="EF77" s="114"/>
      <c r="EG77" s="114"/>
      <c r="EH77" s="114"/>
      <c r="EI77" s="114"/>
      <c r="EJ77" s="114"/>
      <c r="EK77" s="114"/>
      <c r="EL77" s="114"/>
      <c r="EM77" s="114"/>
      <c r="EN77" s="114"/>
      <c r="EO77" s="114"/>
      <c r="EP77" s="114"/>
      <c r="EQ77" s="114"/>
      <c r="ER77" s="114"/>
      <c r="ES77" s="114"/>
      <c r="ET77" s="114"/>
      <c r="EU77" s="114"/>
      <c r="EV77" s="114"/>
      <c r="EW77" s="114"/>
      <c r="EX77" s="114"/>
      <c r="EY77" s="114"/>
      <c r="EZ77" s="114"/>
      <c r="FA77" s="114"/>
      <c r="FB77" s="114"/>
      <c r="FC77" s="114"/>
      <c r="FD77" s="114"/>
      <c r="FE77" s="114"/>
      <c r="FF77" s="114"/>
      <c r="FG77" s="114"/>
      <c r="FH77" s="114"/>
      <c r="FI77" s="114"/>
      <c r="FJ77" s="114"/>
      <c r="FK77" s="114"/>
      <c r="FL77" s="114"/>
      <c r="FM77" s="114"/>
      <c r="FN77" s="114"/>
      <c r="FO77" s="114"/>
      <c r="FP77" s="114"/>
      <c r="FQ77" s="114"/>
      <c r="FR77" s="114"/>
      <c r="FS77" s="114"/>
      <c r="FT77" s="114"/>
      <c r="FU77" s="114"/>
      <c r="FV77" s="114"/>
      <c r="FW77" s="114"/>
      <c r="FX77" s="114"/>
      <c r="FY77" s="114"/>
      <c r="FZ77" s="114"/>
      <c r="GA77" s="114"/>
      <c r="GB77" s="114"/>
      <c r="GC77" s="114"/>
      <c r="GD77" s="114"/>
      <c r="GE77" s="114"/>
      <c r="GF77" s="114"/>
      <c r="GG77" s="114"/>
      <c r="GH77" s="114"/>
      <c r="GI77" s="114"/>
      <c r="GJ77" s="114"/>
      <c r="GK77" s="114"/>
      <c r="GL77" s="114"/>
      <c r="GM77" s="114"/>
      <c r="GN77" s="114"/>
      <c r="GO77" s="114"/>
      <c r="GP77" s="114"/>
      <c r="GQ77" s="114"/>
      <c r="GR77" s="114"/>
      <c r="GS77" s="114"/>
      <c r="GT77" s="114"/>
      <c r="GU77" s="114"/>
      <c r="GV77" s="114"/>
      <c r="GW77" s="114"/>
      <c r="GX77" s="114"/>
      <c r="GY77" s="114"/>
    </row>
    <row r="78" spans="2:71" ht="12.75">
      <c r="B78" s="106" t="s">
        <v>223</v>
      </c>
      <c r="C78" s="106" t="s">
        <v>223</v>
      </c>
      <c r="H78" s="4">
        <f>+H44/(IF(H72=-1,$F$15,$F$16)/1000)</f>
        <v>1.1990877132369155</v>
      </c>
      <c r="I78" s="4">
        <f>+I44/(IF(I72=-1,$F$15,$F$16)/1000)</f>
        <v>2.351305461672542</v>
      </c>
      <c r="J78" s="4">
        <f aca="true" t="shared" si="66" ref="J78:BS78">+J44/(IF(J72=-1,$F$15,$F$16)/1000)</f>
        <v>1.7714028634645025</v>
      </c>
      <c r="K78" s="4">
        <f t="shared" si="66"/>
        <v>0.8656649350476281</v>
      </c>
      <c r="L78" s="4">
        <f t="shared" si="66"/>
        <v>1.674539597269959</v>
      </c>
      <c r="M78" s="4">
        <f t="shared" si="66"/>
        <v>0.8313773428577247</v>
      </c>
      <c r="N78" s="4">
        <f t="shared" si="66"/>
        <v>7.322730573800429</v>
      </c>
      <c r="O78" s="4">
        <f t="shared" si="66"/>
        <v>6.275510864435578</v>
      </c>
      <c r="P78" s="4">
        <f t="shared" si="66"/>
        <v>5.064171747402968</v>
      </c>
      <c r="Q78" s="4">
        <f t="shared" si="66"/>
        <v>3.978200777587629</v>
      </c>
      <c r="R78" s="4">
        <f t="shared" si="66"/>
        <v>2.7950995389010846</v>
      </c>
      <c r="S78" s="4">
        <f t="shared" si="66"/>
        <v>1.6808847148408965</v>
      </c>
      <c r="T78" s="4">
        <f t="shared" si="66"/>
        <v>0.5260371207892047</v>
      </c>
      <c r="U78" s="4">
        <f t="shared" si="66"/>
        <v>2.9178122492114325</v>
      </c>
      <c r="V78" s="4">
        <f t="shared" si="66"/>
        <v>2.1490611417693444</v>
      </c>
      <c r="W78" s="4">
        <f t="shared" si="66"/>
        <v>1.0866205633890484</v>
      </c>
      <c r="X78" s="4">
        <f t="shared" si="66"/>
        <v>1.9312396028023995</v>
      </c>
      <c r="Y78" s="4">
        <f t="shared" si="66"/>
        <v>2.4204911025940867</v>
      </c>
      <c r="Z78" s="4">
        <f t="shared" si="66"/>
        <v>2.333352035076272</v>
      </c>
      <c r="AA78" s="4">
        <f t="shared" si="66"/>
        <v>1.7792513004706902</v>
      </c>
      <c r="AB78" s="4">
        <f t="shared" si="66"/>
        <v>0.8961204198398013</v>
      </c>
      <c r="AC78" s="4">
        <f t="shared" si="66"/>
        <v>5.878306818613915</v>
      </c>
      <c r="AD78" s="4">
        <f t="shared" si="66"/>
        <v>4.719718776864177</v>
      </c>
      <c r="AE78" s="4">
        <f t="shared" si="66"/>
        <v>3.629471074312214</v>
      </c>
      <c r="AF78" s="4">
        <f t="shared" si="66"/>
        <v>2.450669022938781</v>
      </c>
      <c r="AG78" s="4">
        <f t="shared" si="66"/>
        <v>1.3321852069220703</v>
      </c>
      <c r="AH78" s="4">
        <f t="shared" si="66"/>
        <v>4.8498633271757</v>
      </c>
      <c r="AI78" s="4">
        <f t="shared" si="66"/>
        <v>3.761571765508903</v>
      </c>
      <c r="AJ78" s="4">
        <f t="shared" si="66"/>
        <v>2.5710025224569866</v>
      </c>
      <c r="AK78" s="4">
        <f t="shared" si="66"/>
        <v>1.4440096332003902</v>
      </c>
      <c r="AL78" s="4">
        <f t="shared" si="66"/>
        <v>3.0562831812940514</v>
      </c>
      <c r="AM78" s="4">
        <f t="shared" si="66"/>
        <v>2.2172689804877024</v>
      </c>
      <c r="AN78" s="4">
        <f t="shared" si="66"/>
        <v>1.1338783098684302</v>
      </c>
      <c r="AO78" s="4">
        <f t="shared" si="66"/>
        <v>0.90382517792405</v>
      </c>
      <c r="AP78" s="4">
        <f t="shared" si="66"/>
        <v>2.3188290395622193</v>
      </c>
      <c r="AQ78" s="4">
        <f t="shared" si="66"/>
        <v>2.8118295637099586</v>
      </c>
      <c r="AR78" s="4">
        <f t="shared" si="66"/>
        <v>2.6678022362593667</v>
      </c>
      <c r="AS78" s="4">
        <f t="shared" si="66"/>
        <v>2.014609457425124</v>
      </c>
      <c r="AT78" s="4">
        <f t="shared" si="66"/>
        <v>1.027505813871976</v>
      </c>
      <c r="AU78" s="4">
        <f t="shared" si="66"/>
        <v>1.7539199936933811</v>
      </c>
      <c r="AV78" s="4">
        <f t="shared" si="66"/>
        <v>1.4009751063507645</v>
      </c>
      <c r="AW78" s="4">
        <f t="shared" si="66"/>
        <v>7.486270303334918</v>
      </c>
      <c r="AX78" s="4">
        <f t="shared" si="66"/>
        <v>6.9571597265616285</v>
      </c>
      <c r="AY78" s="4">
        <f t="shared" si="66"/>
        <v>5.958866875979623</v>
      </c>
      <c r="AZ78" s="4">
        <f t="shared" si="66"/>
        <v>4.7412488064329965</v>
      </c>
      <c r="BA78" s="4">
        <f t="shared" si="66"/>
        <v>3.641145266266233</v>
      </c>
      <c r="BB78" s="4">
        <f t="shared" si="66"/>
        <v>2.452018338573491</v>
      </c>
      <c r="BC78" s="4">
        <f t="shared" si="66"/>
        <v>1.3234202537798316</v>
      </c>
      <c r="BD78" s="4">
        <f t="shared" si="66"/>
        <v>3.468002137120906</v>
      </c>
      <c r="BE78" s="4">
        <f t="shared" si="66"/>
        <v>2.468306500465727</v>
      </c>
      <c r="BF78" s="4">
        <f t="shared" si="66"/>
        <v>1.3037677906662566</v>
      </c>
      <c r="BG78" s="4">
        <f t="shared" si="66"/>
        <v>1.7782769884540854</v>
      </c>
      <c r="BH78" s="4">
        <f t="shared" si="66"/>
        <v>1.9171743730237585</v>
      </c>
      <c r="BI78" s="4">
        <f t="shared" si="66"/>
        <v>1.4484045080935102</v>
      </c>
      <c r="BJ78" s="4">
        <f t="shared" si="66"/>
        <v>6.547561564194116</v>
      </c>
      <c r="BK78" s="4">
        <f t="shared" si="66"/>
        <v>5.537709853934161</v>
      </c>
      <c r="BL78" s="4">
        <f t="shared" si="66"/>
        <v>4.447574833884857</v>
      </c>
      <c r="BM78" s="4">
        <f t="shared" si="66"/>
        <v>3.248613231822879</v>
      </c>
      <c r="BN78" s="4">
        <f t="shared" si="66"/>
        <v>2.1300763064565786</v>
      </c>
      <c r="BO78" s="4">
        <f t="shared" si="66"/>
        <v>0.9697141000122201</v>
      </c>
      <c r="BP78" s="4">
        <f t="shared" si="66"/>
        <v>4.570044257462048</v>
      </c>
      <c r="BQ78" s="4">
        <f t="shared" si="66"/>
        <v>3.390670342559736</v>
      </c>
      <c r="BR78" s="4">
        <f t="shared" si="66"/>
        <v>2.2838682597919853</v>
      </c>
      <c r="BS78" s="4">
        <f t="shared" si="66"/>
        <v>1.1215965746616419</v>
      </c>
    </row>
    <row r="79" spans="2:207" s="130" customFormat="1" ht="12.75">
      <c r="B79" s="118" t="s">
        <v>224</v>
      </c>
      <c r="C79" s="106" t="s">
        <v>225</v>
      </c>
      <c r="D79" s="129"/>
      <c r="E79" s="129"/>
      <c r="F79" s="114"/>
      <c r="G79" s="114"/>
      <c r="H79" s="107">
        <f aca="true" t="shared" si="67" ref="H79:AM79">IF(H78&gt;2,H78,2)</f>
        <v>2</v>
      </c>
      <c r="I79" s="107">
        <f t="shared" si="67"/>
        <v>2.351305461672542</v>
      </c>
      <c r="J79" s="107">
        <f t="shared" si="67"/>
        <v>2</v>
      </c>
      <c r="K79" s="107">
        <f t="shared" si="67"/>
        <v>2</v>
      </c>
      <c r="L79" s="107">
        <f t="shared" si="67"/>
        <v>2</v>
      </c>
      <c r="M79" s="107">
        <f t="shared" si="67"/>
        <v>2</v>
      </c>
      <c r="N79" s="107">
        <f t="shared" si="67"/>
        <v>7.322730573800429</v>
      </c>
      <c r="O79" s="107">
        <f t="shared" si="67"/>
        <v>6.275510864435578</v>
      </c>
      <c r="P79" s="107">
        <f t="shared" si="67"/>
        <v>5.064171747402968</v>
      </c>
      <c r="Q79" s="107">
        <f t="shared" si="67"/>
        <v>3.978200777587629</v>
      </c>
      <c r="R79" s="107">
        <f t="shared" si="67"/>
        <v>2.7950995389010846</v>
      </c>
      <c r="S79" s="107">
        <f t="shared" si="67"/>
        <v>2</v>
      </c>
      <c r="T79" s="107">
        <f t="shared" si="67"/>
        <v>2</v>
      </c>
      <c r="U79" s="107">
        <f t="shared" si="67"/>
        <v>2.9178122492114325</v>
      </c>
      <c r="V79" s="107">
        <f t="shared" si="67"/>
        <v>2.1490611417693444</v>
      </c>
      <c r="W79" s="107">
        <f t="shared" si="67"/>
        <v>2</v>
      </c>
      <c r="X79" s="107">
        <f t="shared" si="67"/>
        <v>2</v>
      </c>
      <c r="Y79" s="107">
        <f t="shared" si="67"/>
        <v>2.4204911025940867</v>
      </c>
      <c r="Z79" s="107">
        <f t="shared" si="67"/>
        <v>2.333352035076272</v>
      </c>
      <c r="AA79" s="107">
        <f t="shared" si="67"/>
        <v>2</v>
      </c>
      <c r="AB79" s="107">
        <f t="shared" si="67"/>
        <v>2</v>
      </c>
      <c r="AC79" s="107">
        <f t="shared" si="67"/>
        <v>5.878306818613915</v>
      </c>
      <c r="AD79" s="107">
        <f t="shared" si="67"/>
        <v>4.719718776864177</v>
      </c>
      <c r="AE79" s="107">
        <f t="shared" si="67"/>
        <v>3.629471074312214</v>
      </c>
      <c r="AF79" s="107">
        <f t="shared" si="67"/>
        <v>2.450669022938781</v>
      </c>
      <c r="AG79" s="107">
        <f t="shared" si="67"/>
        <v>2</v>
      </c>
      <c r="AH79" s="107">
        <f t="shared" si="67"/>
        <v>4.8498633271757</v>
      </c>
      <c r="AI79" s="107">
        <f t="shared" si="67"/>
        <v>3.761571765508903</v>
      </c>
      <c r="AJ79" s="107">
        <f t="shared" si="67"/>
        <v>2.5710025224569866</v>
      </c>
      <c r="AK79" s="107">
        <f t="shared" si="67"/>
        <v>2</v>
      </c>
      <c r="AL79" s="107">
        <f t="shared" si="67"/>
        <v>3.0562831812940514</v>
      </c>
      <c r="AM79" s="107">
        <f t="shared" si="67"/>
        <v>2.2172689804877024</v>
      </c>
      <c r="AN79" s="107">
        <f aca="true" t="shared" si="68" ref="AN79:BS79">IF(AN78&gt;2,AN78,2)</f>
        <v>2</v>
      </c>
      <c r="AO79" s="107">
        <f t="shared" si="68"/>
        <v>2</v>
      </c>
      <c r="AP79" s="107">
        <f t="shared" si="68"/>
        <v>2.3188290395622193</v>
      </c>
      <c r="AQ79" s="107">
        <f t="shared" si="68"/>
        <v>2.8118295637099586</v>
      </c>
      <c r="AR79" s="107">
        <f t="shared" si="68"/>
        <v>2.6678022362593667</v>
      </c>
      <c r="AS79" s="107">
        <f t="shared" si="68"/>
        <v>2.014609457425124</v>
      </c>
      <c r="AT79" s="107">
        <f t="shared" si="68"/>
        <v>2</v>
      </c>
      <c r="AU79" s="107">
        <f t="shared" si="68"/>
        <v>2</v>
      </c>
      <c r="AV79" s="107">
        <f t="shared" si="68"/>
        <v>2</v>
      </c>
      <c r="AW79" s="107">
        <f t="shared" si="68"/>
        <v>7.486270303334918</v>
      </c>
      <c r="AX79" s="107">
        <f t="shared" si="68"/>
        <v>6.9571597265616285</v>
      </c>
      <c r="AY79" s="107">
        <f t="shared" si="68"/>
        <v>5.958866875979623</v>
      </c>
      <c r="AZ79" s="107">
        <f t="shared" si="68"/>
        <v>4.7412488064329965</v>
      </c>
      <c r="BA79" s="107">
        <f t="shared" si="68"/>
        <v>3.641145266266233</v>
      </c>
      <c r="BB79" s="107">
        <f t="shared" si="68"/>
        <v>2.452018338573491</v>
      </c>
      <c r="BC79" s="107">
        <f t="shared" si="68"/>
        <v>2</v>
      </c>
      <c r="BD79" s="107">
        <f t="shared" si="68"/>
        <v>3.468002137120906</v>
      </c>
      <c r="BE79" s="107">
        <f t="shared" si="68"/>
        <v>2.468306500465727</v>
      </c>
      <c r="BF79" s="107">
        <f t="shared" si="68"/>
        <v>2</v>
      </c>
      <c r="BG79" s="107">
        <f t="shared" si="68"/>
        <v>2</v>
      </c>
      <c r="BH79" s="107">
        <f t="shared" si="68"/>
        <v>2</v>
      </c>
      <c r="BI79" s="107">
        <f t="shared" si="68"/>
        <v>2</v>
      </c>
      <c r="BJ79" s="107">
        <f t="shared" si="68"/>
        <v>6.547561564194116</v>
      </c>
      <c r="BK79" s="107">
        <f t="shared" si="68"/>
        <v>5.537709853934161</v>
      </c>
      <c r="BL79" s="107">
        <f t="shared" si="68"/>
        <v>4.447574833884857</v>
      </c>
      <c r="BM79" s="107">
        <f t="shared" si="68"/>
        <v>3.248613231822879</v>
      </c>
      <c r="BN79" s="107">
        <f t="shared" si="68"/>
        <v>2.1300763064565786</v>
      </c>
      <c r="BO79" s="107">
        <f t="shared" si="68"/>
        <v>2</v>
      </c>
      <c r="BP79" s="107">
        <f t="shared" si="68"/>
        <v>4.570044257462048</v>
      </c>
      <c r="BQ79" s="107">
        <f t="shared" si="68"/>
        <v>3.390670342559736</v>
      </c>
      <c r="BR79" s="107">
        <f t="shared" si="68"/>
        <v>2.2838682597919853</v>
      </c>
      <c r="BS79" s="107">
        <f t="shared" si="68"/>
        <v>2</v>
      </c>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14"/>
      <c r="EC79" s="114"/>
      <c r="ED79" s="114"/>
      <c r="EE79" s="114"/>
      <c r="EF79" s="114"/>
      <c r="EG79" s="114"/>
      <c r="EH79" s="114"/>
      <c r="EI79" s="114"/>
      <c r="EJ79" s="114"/>
      <c r="EK79" s="114"/>
      <c r="EL79" s="114"/>
      <c r="EM79" s="114"/>
      <c r="EN79" s="114"/>
      <c r="EO79" s="114"/>
      <c r="EP79" s="114"/>
      <c r="EQ79" s="114"/>
      <c r="ER79" s="114"/>
      <c r="ES79" s="114"/>
      <c r="ET79" s="114"/>
      <c r="EU79" s="114"/>
      <c r="EV79" s="114"/>
      <c r="EW79" s="114"/>
      <c r="EX79" s="114"/>
      <c r="EY79" s="114"/>
      <c r="EZ79" s="114"/>
      <c r="FA79" s="114"/>
      <c r="FB79" s="114"/>
      <c r="FC79" s="114"/>
      <c r="FD79" s="114"/>
      <c r="FE79" s="114"/>
      <c r="FF79" s="114"/>
      <c r="FG79" s="114"/>
      <c r="FH79" s="114"/>
      <c r="FI79" s="114"/>
      <c r="FJ79" s="114"/>
      <c r="FK79" s="114"/>
      <c r="FL79" s="114"/>
      <c r="FM79" s="114"/>
      <c r="FN79" s="114"/>
      <c r="FO79" s="114"/>
      <c r="FP79" s="114"/>
      <c r="FQ79" s="114"/>
      <c r="FR79" s="114"/>
      <c r="FS79" s="114"/>
      <c r="FT79" s="114"/>
      <c r="FU79" s="114"/>
      <c r="FV79" s="114"/>
      <c r="FW79" s="114"/>
      <c r="FX79" s="114"/>
      <c r="FY79" s="114"/>
      <c r="FZ79" s="114"/>
      <c r="GA79" s="114"/>
      <c r="GB79" s="114"/>
      <c r="GC79" s="114"/>
      <c r="GD79" s="114"/>
      <c r="GE79" s="114"/>
      <c r="GF79" s="114"/>
      <c r="GG79" s="114"/>
      <c r="GH79" s="114"/>
      <c r="GI79" s="114"/>
      <c r="GJ79" s="114"/>
      <c r="GK79" s="114"/>
      <c r="GL79" s="114"/>
      <c r="GM79" s="114"/>
      <c r="GN79" s="114"/>
      <c r="GO79" s="114"/>
      <c r="GP79" s="114"/>
      <c r="GQ79" s="114"/>
      <c r="GR79" s="114"/>
      <c r="GS79" s="114"/>
      <c r="GT79" s="114"/>
      <c r="GU79" s="114"/>
      <c r="GV79" s="114"/>
      <c r="GW79" s="114"/>
      <c r="GX79" s="114"/>
      <c r="GY79" s="114"/>
    </row>
    <row r="80" spans="2:207" s="130" customFormat="1" ht="12.75">
      <c r="B80" s="118" t="s">
        <v>129</v>
      </c>
      <c r="C80" s="118" t="s">
        <v>129</v>
      </c>
      <c r="D80" s="129"/>
      <c r="E80" s="129" t="s">
        <v>48</v>
      </c>
      <c r="F80" s="114"/>
      <c r="G80" s="114"/>
      <c r="H80" s="114">
        <f aca="true" t="shared" si="69" ref="H80:AM80">ABS(H52/H79/COS(H67))*1000</f>
        <v>371.083163269336</v>
      </c>
      <c r="I80" s="114">
        <f t="shared" si="69"/>
        <v>350.51691638328253</v>
      </c>
      <c r="J80" s="114">
        <f t="shared" si="69"/>
        <v>510.0540338513878</v>
      </c>
      <c r="K80" s="114">
        <f t="shared" si="69"/>
        <v>602.5331974858606</v>
      </c>
      <c r="L80" s="114">
        <f t="shared" si="69"/>
        <v>406.7997137586576</v>
      </c>
      <c r="M80" s="114">
        <f t="shared" si="69"/>
        <v>459.51437533176994</v>
      </c>
      <c r="N80" s="114">
        <f t="shared" si="69"/>
        <v>4030.7090399191675</v>
      </c>
      <c r="O80" s="114">
        <f t="shared" si="69"/>
        <v>6797.150081221284</v>
      </c>
      <c r="P80" s="114">
        <f t="shared" si="69"/>
        <v>7842.453218840674</v>
      </c>
      <c r="Q80" s="114">
        <f t="shared" si="69"/>
        <v>7093.358260483672</v>
      </c>
      <c r="R80" s="114">
        <f t="shared" si="69"/>
        <v>7430.116694670033</v>
      </c>
      <c r="S80" s="114">
        <f t="shared" si="69"/>
        <v>6417.331044910036</v>
      </c>
      <c r="T80" s="114">
        <f t="shared" si="69"/>
        <v>1619.5157196510145</v>
      </c>
      <c r="U80" s="114">
        <f t="shared" si="69"/>
        <v>399.94122735158726</v>
      </c>
      <c r="V80" s="114">
        <f t="shared" si="69"/>
        <v>1051.6332268421008</v>
      </c>
      <c r="W80" s="114">
        <f t="shared" si="69"/>
        <v>2023.0550243475416</v>
      </c>
      <c r="X80" s="114">
        <f t="shared" si="69"/>
        <v>1103.5490583807407</v>
      </c>
      <c r="Y80" s="114">
        <f t="shared" si="69"/>
        <v>326.88335379958323</v>
      </c>
      <c r="Z80" s="114">
        <f t="shared" si="69"/>
        <v>345.90597071103844</v>
      </c>
      <c r="AA80" s="114">
        <f t="shared" si="69"/>
        <v>482.04620391841473</v>
      </c>
      <c r="AB80" s="114">
        <f t="shared" si="69"/>
        <v>579.1125091554511</v>
      </c>
      <c r="AC80" s="114">
        <f t="shared" si="69"/>
        <v>1527.1975461208976</v>
      </c>
      <c r="AD80" s="114">
        <f t="shared" si="69"/>
        <v>8335.262899270487</v>
      </c>
      <c r="AE80" s="114">
        <f t="shared" si="69"/>
        <v>6615.193557010874</v>
      </c>
      <c r="AF80" s="114">
        <f t="shared" si="69"/>
        <v>8350.704134781352</v>
      </c>
      <c r="AG80" s="114">
        <f t="shared" si="69"/>
        <v>4200.28166276396</v>
      </c>
      <c r="AH80" s="114">
        <f t="shared" si="69"/>
        <v>5008.3997956667945</v>
      </c>
      <c r="AI80" s="114">
        <f t="shared" si="69"/>
        <v>21924.82871907429</v>
      </c>
      <c r="AJ80" s="114">
        <f t="shared" si="69"/>
        <v>10258.70165188765</v>
      </c>
      <c r="AK80" s="114">
        <f t="shared" si="69"/>
        <v>330886.654249602</v>
      </c>
      <c r="AL80" s="114">
        <f t="shared" si="69"/>
        <v>457.5140581037962</v>
      </c>
      <c r="AM80" s="114">
        <f t="shared" si="69"/>
        <v>1456.2400173842582</v>
      </c>
      <c r="AN80" s="114">
        <f aca="true" t="shared" si="70" ref="AN80:BS80">ABS(AN52/AN79/COS(AN67))*1000</f>
        <v>3389.0856266112946</v>
      </c>
      <c r="AO80" s="114">
        <f t="shared" si="70"/>
        <v>408.18073775513875</v>
      </c>
      <c r="AP80" s="114">
        <f t="shared" si="70"/>
        <v>1397.3075644643513</v>
      </c>
      <c r="AQ80" s="114">
        <f t="shared" si="70"/>
        <v>321.3936202412405</v>
      </c>
      <c r="AR80" s="114">
        <f t="shared" si="70"/>
        <v>358.1099091829424</v>
      </c>
      <c r="AS80" s="114">
        <f t="shared" si="70"/>
        <v>701.1222743037497</v>
      </c>
      <c r="AT80" s="114">
        <f t="shared" si="70"/>
        <v>992.1739591870281</v>
      </c>
      <c r="AU80" s="114">
        <f t="shared" si="70"/>
        <v>284.3491527344517</v>
      </c>
      <c r="AV80" s="114">
        <f t="shared" si="70"/>
        <v>296.16227433029593</v>
      </c>
      <c r="AW80" s="114">
        <f t="shared" si="70"/>
        <v>324.4456807959258</v>
      </c>
      <c r="AX80" s="114">
        <f t="shared" si="70"/>
        <v>662.9870030360573</v>
      </c>
      <c r="AY80" s="114">
        <f t="shared" si="70"/>
        <v>13537.379720306204</v>
      </c>
      <c r="AZ80" s="114">
        <f t="shared" si="70"/>
        <v>17103.971946660567</v>
      </c>
      <c r="BA80" s="114">
        <f t="shared" si="70"/>
        <v>14095.261082748117</v>
      </c>
      <c r="BB80" s="114">
        <f t="shared" si="70"/>
        <v>16328.024342949768</v>
      </c>
      <c r="BC80" s="114">
        <f t="shared" si="70"/>
        <v>9660.651813941644</v>
      </c>
      <c r="BD80" s="114">
        <f t="shared" si="70"/>
        <v>696.7831168953498</v>
      </c>
      <c r="BE80" s="114">
        <f t="shared" si="70"/>
        <v>7052.123281346449</v>
      </c>
      <c r="BF80" s="114">
        <f t="shared" si="70"/>
        <v>4932.298468222799</v>
      </c>
      <c r="BG80" s="114">
        <f t="shared" si="70"/>
        <v>364.4644362206867</v>
      </c>
      <c r="BH80" s="114">
        <f t="shared" si="70"/>
        <v>321.5144138568273</v>
      </c>
      <c r="BI80" s="114">
        <f t="shared" si="70"/>
        <v>339.28442504620614</v>
      </c>
      <c r="BJ80" s="114">
        <f t="shared" si="70"/>
        <v>758.5991572890765</v>
      </c>
      <c r="BK80" s="114">
        <f t="shared" si="70"/>
        <v>27839.008153872088</v>
      </c>
      <c r="BL80" s="114">
        <f t="shared" si="70"/>
        <v>10058.289344408535</v>
      </c>
      <c r="BM80" s="114">
        <f t="shared" si="70"/>
        <v>42351.11455948069</v>
      </c>
      <c r="BN80" s="114">
        <f t="shared" si="70"/>
        <v>7901.55251111321</v>
      </c>
      <c r="BO80" s="114">
        <f t="shared" si="70"/>
        <v>2956.4141973541246</v>
      </c>
      <c r="BP80" s="114">
        <f t="shared" si="70"/>
        <v>3732.3531469480718</v>
      </c>
      <c r="BQ80" s="114">
        <f t="shared" si="70"/>
        <v>7643.76691313652</v>
      </c>
      <c r="BR80" s="114">
        <f t="shared" si="70"/>
        <v>7296.842187505447</v>
      </c>
      <c r="BS80" s="114">
        <f t="shared" si="70"/>
        <v>3970.9519284620583</v>
      </c>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114"/>
      <c r="DK80" s="114"/>
      <c r="DL80" s="114"/>
      <c r="DM80" s="114"/>
      <c r="DN80" s="114"/>
      <c r="DO80" s="114"/>
      <c r="DP80" s="114"/>
      <c r="DQ80" s="114"/>
      <c r="DR80" s="114"/>
      <c r="DS80" s="114"/>
      <c r="DT80" s="114"/>
      <c r="DU80" s="114"/>
      <c r="DV80" s="114"/>
      <c r="DW80" s="114"/>
      <c r="DX80" s="114"/>
      <c r="DY80" s="114"/>
      <c r="DZ80" s="114"/>
      <c r="EA80" s="114"/>
      <c r="EB80" s="114"/>
      <c r="EC80" s="114"/>
      <c r="ED80" s="114"/>
      <c r="EE80" s="114"/>
      <c r="EF80" s="114"/>
      <c r="EG80" s="114"/>
      <c r="EH80" s="114"/>
      <c r="EI80" s="114"/>
      <c r="EJ80" s="114"/>
      <c r="EK80" s="114"/>
      <c r="EL80" s="114"/>
      <c r="EM80" s="114"/>
      <c r="EN80" s="114"/>
      <c r="EO80" s="114"/>
      <c r="EP80" s="114"/>
      <c r="EQ80" s="114"/>
      <c r="ER80" s="114"/>
      <c r="ES80" s="114"/>
      <c r="ET80" s="114"/>
      <c r="EU80" s="114"/>
      <c r="EV80" s="114"/>
      <c r="EW80" s="114"/>
      <c r="EX80" s="114"/>
      <c r="EY80" s="114"/>
      <c r="EZ80" s="114"/>
      <c r="FA80" s="114"/>
      <c r="FB80" s="114"/>
      <c r="FC80" s="114"/>
      <c r="FD80" s="114"/>
      <c r="FE80" s="114"/>
      <c r="FF80" s="114"/>
      <c r="FG80" s="114"/>
      <c r="FH80" s="114"/>
      <c r="FI80" s="114"/>
      <c r="FJ80" s="114"/>
      <c r="FK80" s="114"/>
      <c r="FL80" s="114"/>
      <c r="FM80" s="114"/>
      <c r="FN80" s="114"/>
      <c r="FO80" s="114"/>
      <c r="FP80" s="114"/>
      <c r="FQ80" s="114"/>
      <c r="FR80" s="114"/>
      <c r="FS80" s="114"/>
      <c r="FT80" s="114"/>
      <c r="FU80" s="114"/>
      <c r="FV80" s="114"/>
      <c r="FW80" s="114"/>
      <c r="FX80" s="114"/>
      <c r="FY80" s="114"/>
      <c r="FZ80" s="114"/>
      <c r="GA80" s="114"/>
      <c r="GB80" s="114"/>
      <c r="GC80" s="114"/>
      <c r="GD80" s="114"/>
      <c r="GE80" s="114"/>
      <c r="GF80" s="114"/>
      <c r="GG80" s="114"/>
      <c r="GH80" s="114"/>
      <c r="GI80" s="114"/>
      <c r="GJ80" s="114"/>
      <c r="GK80" s="114"/>
      <c r="GL80" s="114"/>
      <c r="GM80" s="114"/>
      <c r="GN80" s="114"/>
      <c r="GO80" s="114"/>
      <c r="GP80" s="114"/>
      <c r="GQ80" s="114"/>
      <c r="GR80" s="114"/>
      <c r="GS80" s="114"/>
      <c r="GT80" s="114"/>
      <c r="GU80" s="114"/>
      <c r="GV80" s="114"/>
      <c r="GW80" s="114"/>
      <c r="GX80" s="114"/>
      <c r="GY80" s="114"/>
    </row>
    <row r="81" spans="2:207" s="120" customFormat="1" ht="15.75">
      <c r="B81" s="128" t="s">
        <v>226</v>
      </c>
      <c r="C81" s="128" t="s">
        <v>226</v>
      </c>
      <c r="D81" s="115"/>
      <c r="E81" s="129" t="s">
        <v>48</v>
      </c>
      <c r="F81" s="119"/>
      <c r="G81" s="119"/>
      <c r="H81" s="131">
        <f>ROUNDUP(HLOOKUP(H80,Table!$C$23:$AP$28,1),6)</f>
        <v>357</v>
      </c>
      <c r="I81" s="131">
        <f>ROUNDUP(HLOOKUP(I80,Table!$C$23:$AP$28,1),6)</f>
        <v>341</v>
      </c>
      <c r="J81" s="131">
        <f>ROUNDUP(HLOOKUP(J80,Table!$C$23:$AP$28,1),6)</f>
        <v>496</v>
      </c>
      <c r="K81" s="131">
        <f>ROUNDUP(HLOOKUP(K80,Table!$C$23:$AP$28,1),6)</f>
        <v>569</v>
      </c>
      <c r="L81" s="131">
        <f>ROUNDUP(HLOOKUP(L80,Table!$C$23:$AP$28,1),6)</f>
        <v>394</v>
      </c>
      <c r="M81" s="131">
        <f>ROUNDUP(HLOOKUP(M80,Table!$C$23:$AP$28,1),6)</f>
        <v>439</v>
      </c>
      <c r="N81" s="131">
        <f>ROUNDUP(HLOOKUP(N80,Table!$C$23:$AP$28,1),6)</f>
        <v>2800</v>
      </c>
      <c r="O81" s="131">
        <f>ROUNDUP(HLOOKUP(O80,Table!$C$23:$AP$28,1),6)</f>
        <v>4280</v>
      </c>
      <c r="P81" s="131">
        <f>ROUNDUP(HLOOKUP(P80,Table!$C$23:$AP$28,1),6)</f>
        <v>4280</v>
      </c>
      <c r="Q81" s="131">
        <f>ROUNDUP(HLOOKUP(Q80,Table!$C$23:$AP$28,1),6)</f>
        <v>4280</v>
      </c>
      <c r="R81" s="131">
        <f>ROUNDUP(HLOOKUP(R80,Table!$C$23:$AP$28,1),6)</f>
        <v>4280</v>
      </c>
      <c r="S81" s="131">
        <f>ROUNDUP(HLOOKUP(S80,Table!$C$23:$AP$28,1),6)</f>
        <v>4280</v>
      </c>
      <c r="T81" s="131">
        <f>ROUNDUP(HLOOKUP(T80,Table!$C$23:$AP$28,1),6)</f>
        <v>1366</v>
      </c>
      <c r="U81" s="131">
        <f>ROUNDUP(HLOOKUP(U80,Table!$C$23:$AP$28,1),6)</f>
        <v>394</v>
      </c>
      <c r="V81" s="131">
        <f>ROUNDUP(HLOOKUP(V80,Table!$C$23:$AP$28,1),6)</f>
        <v>1015</v>
      </c>
      <c r="W81" s="131">
        <f>ROUNDUP(HLOOKUP(W80,Table!$C$23:$AP$28,1),6)</f>
        <v>1649</v>
      </c>
      <c r="X81" s="131">
        <f>ROUNDUP(HLOOKUP(X80,Table!$C$23:$AP$28,1),6)</f>
        <v>1015</v>
      </c>
      <c r="Y81" s="131">
        <f>ROUNDUP(HLOOKUP(Y80,Table!$C$23:$AP$28,1),6)</f>
        <v>326</v>
      </c>
      <c r="Z81" s="131">
        <f>ROUNDUP(HLOOKUP(Z80,Table!$C$23:$AP$28,1),6)</f>
        <v>341</v>
      </c>
      <c r="AA81" s="131">
        <f>ROUNDUP(HLOOKUP(AA80,Table!$C$23:$AP$28,1),6)</f>
        <v>466</v>
      </c>
      <c r="AB81" s="131">
        <f>ROUNDUP(HLOOKUP(AB80,Table!$C$23:$AP$28,1),6)</f>
        <v>569</v>
      </c>
      <c r="AC81" s="131">
        <f>ROUNDUP(HLOOKUP(AC80,Table!$C$23:$AP$28,1),6)</f>
        <v>1366</v>
      </c>
      <c r="AD81" s="131">
        <f>ROUNDUP(HLOOKUP(AD80,Table!$C$23:$AP$28,1),6)</f>
        <v>4280</v>
      </c>
      <c r="AE81" s="131">
        <f>ROUNDUP(HLOOKUP(AE80,Table!$C$23:$AP$28,1),6)</f>
        <v>4280</v>
      </c>
      <c r="AF81" s="131">
        <f>ROUNDUP(HLOOKUP(AF80,Table!$C$23:$AP$28,1),6)</f>
        <v>4280</v>
      </c>
      <c r="AG81" s="131">
        <f>ROUNDUP(HLOOKUP(AG80,Table!$C$23:$AP$28,1),6)</f>
        <v>2800</v>
      </c>
      <c r="AH81" s="131">
        <f>ROUNDUP(HLOOKUP(AH80,Table!$C$23:$AP$28,1),6)</f>
        <v>4280</v>
      </c>
      <c r="AI81" s="131">
        <f>ROUNDUP(HLOOKUP(AI80,Table!$C$23:$AP$28,1),6)</f>
        <v>9020</v>
      </c>
      <c r="AJ81" s="131">
        <f>ROUNDUP(HLOOKUP(AJ80,Table!$C$23:$AP$28,1),6)</f>
        <v>9020</v>
      </c>
      <c r="AK81" s="131">
        <f>ROUNDUP(HLOOKUP(AK80,Table!$C$23:$AP$28,1),6)</f>
        <v>114170</v>
      </c>
      <c r="AL81" s="131">
        <f>ROUNDUP(HLOOKUP(AL80,Table!$C$23:$AP$28,1),6)</f>
        <v>439</v>
      </c>
      <c r="AM81" s="131">
        <f>ROUNDUP(HLOOKUP(AM80,Table!$C$23:$AP$28,1),6)</f>
        <v>1366</v>
      </c>
      <c r="AN81" s="131">
        <f>ROUNDUP(HLOOKUP(AN80,Table!$C$23:$AP$28,1),6)</f>
        <v>2800</v>
      </c>
      <c r="AO81" s="131">
        <f>ROUNDUP(HLOOKUP(AO80,Table!$C$23:$AP$28,1),6)</f>
        <v>394</v>
      </c>
      <c r="AP81" s="131">
        <f>ROUNDUP(HLOOKUP(AP80,Table!$C$23:$AP$28,1),6)</f>
        <v>1366</v>
      </c>
      <c r="AQ81" s="131">
        <f>ROUNDUP(HLOOKUP(AQ80,Table!$C$23:$AP$28,1),6)</f>
        <v>313</v>
      </c>
      <c r="AR81" s="131">
        <f>ROUNDUP(HLOOKUP(AR80,Table!$C$23:$AP$28,1),6)</f>
        <v>357</v>
      </c>
      <c r="AS81" s="131">
        <f>ROUNDUP(HLOOKUP(AS80,Table!$C$23:$AP$28,1),6)</f>
        <v>668</v>
      </c>
      <c r="AT81" s="131">
        <f>ROUNDUP(HLOOKUP(AT80,Table!$C$23:$AP$28,1),6)</f>
        <v>899</v>
      </c>
      <c r="AU81" s="131">
        <f>ROUNDUP(HLOOKUP(AU80,Table!$C$23:$AP$28,1),6)</f>
        <v>279</v>
      </c>
      <c r="AV81" s="131">
        <f>ROUNDUP(HLOOKUP(AV80,Table!$C$23:$AP$28,1),6)</f>
        <v>290</v>
      </c>
      <c r="AW81" s="131">
        <f>ROUNDUP(HLOOKUP(AW80,Table!$C$23:$AP$28,1),6)</f>
        <v>313</v>
      </c>
      <c r="AX81" s="131">
        <f>ROUNDUP(HLOOKUP(AX80,Table!$C$23:$AP$28,1),6)</f>
        <v>614</v>
      </c>
      <c r="AY81" s="131">
        <f>ROUNDUP(HLOOKUP(AY80,Table!$C$23:$AP$28,1),6)</f>
        <v>9020</v>
      </c>
      <c r="AZ81" s="131">
        <f>ROUNDUP(HLOOKUP(AZ80,Table!$C$23:$AP$28,1),6)</f>
        <v>9020</v>
      </c>
      <c r="BA81" s="131">
        <f>ROUNDUP(HLOOKUP(BA80,Table!$C$23:$AP$28,1),6)</f>
        <v>9020</v>
      </c>
      <c r="BB81" s="131">
        <f>ROUNDUP(HLOOKUP(BB80,Table!$C$23:$AP$28,1),6)</f>
        <v>9020</v>
      </c>
      <c r="BC81" s="131">
        <f>ROUNDUP(HLOOKUP(BC80,Table!$C$23:$AP$28,1),6)</f>
        <v>9020</v>
      </c>
      <c r="BD81" s="131">
        <f>ROUNDUP(HLOOKUP(BD80,Table!$C$23:$AP$28,1),6)</f>
        <v>668</v>
      </c>
      <c r="BE81" s="131">
        <f>ROUNDUP(HLOOKUP(BE80,Table!$C$23:$AP$28,1),6)</f>
        <v>4280</v>
      </c>
      <c r="BF81" s="131">
        <f>ROUNDUP(HLOOKUP(BF80,Table!$C$23:$AP$28,1),6)</f>
        <v>4280</v>
      </c>
      <c r="BG81" s="131">
        <f>ROUNDUP(HLOOKUP(BG80,Table!$C$23:$AP$28,1),6)</f>
        <v>357</v>
      </c>
      <c r="BH81" s="131">
        <f>ROUNDUP(HLOOKUP(BH80,Table!$C$23:$AP$28,1),6)</f>
        <v>313</v>
      </c>
      <c r="BI81" s="131">
        <f>ROUNDUP(HLOOKUP(BI80,Table!$C$23:$AP$28,1),6)</f>
        <v>326</v>
      </c>
      <c r="BJ81" s="131">
        <f>ROUNDUP(HLOOKUP(BJ80,Table!$C$23:$AP$28,1),6)</f>
        <v>730</v>
      </c>
      <c r="BK81" s="131">
        <f>ROUNDUP(HLOOKUP(BK80,Table!$C$23:$AP$28,1),6)</f>
        <v>9020</v>
      </c>
      <c r="BL81" s="131">
        <f>ROUNDUP(HLOOKUP(BL80,Table!$C$23:$AP$28,1),6)</f>
        <v>9020</v>
      </c>
      <c r="BM81" s="131">
        <f>ROUNDUP(HLOOKUP(BM80,Table!$C$23:$AP$28,1),6)</f>
        <v>9020</v>
      </c>
      <c r="BN81" s="131">
        <f>ROUNDUP(HLOOKUP(BN80,Table!$C$23:$AP$28,1),6)</f>
        <v>4280</v>
      </c>
      <c r="BO81" s="131">
        <f>ROUNDUP(HLOOKUP(BO80,Table!$C$23:$AP$28,1),6)</f>
        <v>2800</v>
      </c>
      <c r="BP81" s="131">
        <f>ROUNDUP(HLOOKUP(BP80,Table!$C$23:$AP$28,1),6)</f>
        <v>2800</v>
      </c>
      <c r="BQ81" s="131">
        <f>ROUNDUP(HLOOKUP(BQ80,Table!$C$23:$AP$28,1),6)</f>
        <v>4280</v>
      </c>
      <c r="BR81" s="131">
        <f>ROUNDUP(HLOOKUP(BR80,Table!$C$23:$AP$28,1),6)</f>
        <v>4280</v>
      </c>
      <c r="BS81" s="131">
        <f>ROUNDUP(HLOOKUP(BS80,Table!$C$23:$AP$28,1),6)</f>
        <v>2800</v>
      </c>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19"/>
      <c r="FA81" s="119"/>
      <c r="FB81" s="119"/>
      <c r="FC81" s="119"/>
      <c r="FD81" s="119"/>
      <c r="FE81" s="119"/>
      <c r="FF81" s="119"/>
      <c r="FG81" s="119"/>
      <c r="FH81" s="119"/>
      <c r="FI81" s="119"/>
      <c r="FJ81" s="119"/>
      <c r="FK81" s="119"/>
      <c r="FL81" s="119"/>
      <c r="FM81" s="119"/>
      <c r="FN81" s="119"/>
      <c r="FO81" s="119"/>
      <c r="FP81" s="119"/>
      <c r="FQ81" s="119"/>
      <c r="FR81" s="119"/>
      <c r="FS81" s="119"/>
      <c r="FT81" s="119"/>
      <c r="FU81" s="119"/>
      <c r="FV81" s="119"/>
      <c r="FW81" s="119"/>
      <c r="FX81" s="119"/>
      <c r="FY81" s="119"/>
      <c r="FZ81" s="119"/>
      <c r="GA81" s="119"/>
      <c r="GB81" s="119"/>
      <c r="GC81" s="119"/>
      <c r="GD81" s="119"/>
      <c r="GE81" s="119"/>
      <c r="GF81" s="119"/>
      <c r="GG81" s="119"/>
      <c r="GH81" s="119"/>
      <c r="GI81" s="119"/>
      <c r="GJ81" s="119"/>
      <c r="GK81" s="119"/>
      <c r="GL81" s="119"/>
      <c r="GM81" s="119"/>
      <c r="GN81" s="119"/>
      <c r="GO81" s="119"/>
      <c r="GP81" s="119"/>
      <c r="GQ81" s="119"/>
      <c r="GR81" s="119"/>
      <c r="GS81" s="119"/>
      <c r="GT81" s="119"/>
      <c r="GU81" s="119"/>
      <c r="GV81" s="119"/>
      <c r="GW81" s="119"/>
      <c r="GX81" s="119"/>
      <c r="GY81" s="119"/>
    </row>
    <row r="82" spans="2:207" s="120" customFormat="1" ht="15.75">
      <c r="B82" s="128" t="s">
        <v>227</v>
      </c>
      <c r="C82" s="128" t="s">
        <v>227</v>
      </c>
      <c r="D82" s="115"/>
      <c r="E82" s="129" t="s">
        <v>48</v>
      </c>
      <c r="F82" s="119"/>
      <c r="G82" s="119"/>
      <c r="H82" s="131">
        <f>ROUNDUP(HLOOKUP(H80,Table!$C$11:$AP$16,1),6)</f>
        <v>363</v>
      </c>
      <c r="I82" s="131">
        <f>ROUNDUP(HLOOKUP(I80,Table!$C$11:$AP$16,1),6)</f>
        <v>346</v>
      </c>
      <c r="J82" s="131">
        <f>ROUNDUP(HLOOKUP(J80,Table!$C$11:$AP$16,1),6)</f>
        <v>481</v>
      </c>
      <c r="K82" s="131">
        <f>ROUNDUP(HLOOKUP(K80,Table!$C$11:$AP$16,1),6)</f>
        <v>597</v>
      </c>
      <c r="L82" s="131">
        <f>ROUNDUP(HLOOKUP(L80,Table!$C$11:$AP$16,1),6)</f>
        <v>403</v>
      </c>
      <c r="M82" s="131">
        <f>ROUNDUP(HLOOKUP(M80,Table!$C$11:$AP$16,1),6)</f>
        <v>452</v>
      </c>
      <c r="N82" s="131">
        <f>ROUNDUP(HLOOKUP(N80,Table!$C$11:$AP$16,1),6)</f>
        <v>2713</v>
      </c>
      <c r="O82" s="131">
        <f>ROUNDUP(HLOOKUP(O80,Table!$C$11:$AP$16,1),6)</f>
        <v>4132</v>
      </c>
      <c r="P82" s="131">
        <f>ROUNDUP(HLOOKUP(P80,Table!$C$11:$AP$16,1),6)</f>
        <v>4132</v>
      </c>
      <c r="Q82" s="131">
        <f>ROUNDUP(HLOOKUP(Q80,Table!$C$11:$AP$16,1),6)</f>
        <v>4132</v>
      </c>
      <c r="R82" s="131">
        <f>ROUNDUP(HLOOKUP(R80,Table!$C$11:$AP$16,1),6)</f>
        <v>4132</v>
      </c>
      <c r="S82" s="131">
        <f>ROUNDUP(HLOOKUP(S80,Table!$C$11:$AP$16,1),6)</f>
        <v>4132</v>
      </c>
      <c r="T82" s="131">
        <f>ROUNDUP(HLOOKUP(T80,Table!$C$11:$AP$16,1),6)</f>
        <v>1602</v>
      </c>
      <c r="U82" s="131">
        <f>ROUNDUP(HLOOKUP(U80,Table!$C$11:$AP$16,1),6)</f>
        <v>382</v>
      </c>
      <c r="V82" s="131">
        <f>ROUNDUP(HLOOKUP(V80,Table!$C$11:$AP$16,1),6)</f>
        <v>987</v>
      </c>
      <c r="W82" s="131">
        <f>ROUNDUP(HLOOKUP(W80,Table!$C$11:$AP$16,1),6)</f>
        <v>2016</v>
      </c>
      <c r="X82" s="131">
        <f>ROUNDUP(HLOOKUP(X80,Table!$C$11:$AP$16,1),6)</f>
        <v>987</v>
      </c>
      <c r="Y82" s="131">
        <f>ROUNDUP(HLOOKUP(Y80,Table!$C$11:$AP$16,1),6)</f>
        <v>316</v>
      </c>
      <c r="Z82" s="131">
        <f>ROUNDUP(HLOOKUP(Z80,Table!$C$11:$AP$16,1),6)</f>
        <v>330</v>
      </c>
      <c r="AA82" s="131">
        <f>ROUNDUP(HLOOKUP(AA80,Table!$C$11:$AP$16,1),6)</f>
        <v>481</v>
      </c>
      <c r="AB82" s="131">
        <f>ROUNDUP(HLOOKUP(AB80,Table!$C$11:$AP$16,1),6)</f>
        <v>553</v>
      </c>
      <c r="AC82" s="131">
        <f>ROUNDUP(HLOOKUP(AC80,Table!$C$11:$AP$16,1),6)</f>
        <v>1327</v>
      </c>
      <c r="AD82" s="131">
        <f>ROUNDUP(HLOOKUP(AD80,Table!$C$11:$AP$16,1),6)</f>
        <v>4132</v>
      </c>
      <c r="AE82" s="131">
        <f>ROUNDUP(HLOOKUP(AE80,Table!$C$11:$AP$16,1),6)</f>
        <v>4132</v>
      </c>
      <c r="AF82" s="131">
        <f>ROUNDUP(HLOOKUP(AF80,Table!$C$11:$AP$16,1),6)</f>
        <v>4132</v>
      </c>
      <c r="AG82" s="131">
        <f>ROUNDUP(HLOOKUP(AG80,Table!$C$11:$AP$16,1),6)</f>
        <v>4132</v>
      </c>
      <c r="AH82" s="131">
        <f>ROUNDUP(HLOOKUP(AH80,Table!$C$11:$AP$16,1),6)</f>
        <v>4132</v>
      </c>
      <c r="AI82" s="131">
        <f>ROUNDUP(HLOOKUP(AI80,Table!$C$11:$AP$16,1),6)</f>
        <v>8607</v>
      </c>
      <c r="AJ82" s="131">
        <f>ROUNDUP(HLOOKUP(AJ80,Table!$C$11:$AP$16,1),6)</f>
        <v>8607</v>
      </c>
      <c r="AK82" s="131">
        <f>ROUNDUP(HLOOKUP(AK80,Table!$C$11:$AP$16,1),6)</f>
        <v>114170</v>
      </c>
      <c r="AL82" s="131">
        <f>ROUNDUP(HLOOKUP(AL80,Table!$C$11:$AP$16,1),6)</f>
        <v>452</v>
      </c>
      <c r="AM82" s="131">
        <f>ROUNDUP(HLOOKUP(AM80,Table!$C$11:$AP$16,1),6)</f>
        <v>1327</v>
      </c>
      <c r="AN82" s="131">
        <f>ROUNDUP(HLOOKUP(AN80,Table!$C$11:$AP$16,1),6)</f>
        <v>2713</v>
      </c>
      <c r="AO82" s="131">
        <f>ROUNDUP(HLOOKUP(AO80,Table!$C$11:$AP$16,1),6)</f>
        <v>403</v>
      </c>
      <c r="AP82" s="131">
        <f>ROUNDUP(HLOOKUP(AP80,Table!$C$11:$AP$16,1),6)</f>
        <v>1327</v>
      </c>
      <c r="AQ82" s="131">
        <f>ROUNDUP(HLOOKUP(AQ80,Table!$C$11:$AP$16,1),6)</f>
        <v>316</v>
      </c>
      <c r="AR82" s="131">
        <f>ROUNDUP(HLOOKUP(AR80,Table!$C$11:$AP$16,1),6)</f>
        <v>346</v>
      </c>
      <c r="AS82" s="131">
        <f>ROUNDUP(HLOOKUP(AS80,Table!$C$11:$AP$16,1),6)</f>
        <v>649</v>
      </c>
      <c r="AT82" s="131">
        <f>ROUNDUP(HLOOKUP(AT80,Table!$C$11:$AP$16,1),6)</f>
        <v>987</v>
      </c>
      <c r="AU82" s="131">
        <f>ROUNDUP(HLOOKUP(AU80,Table!$C$11:$AP$16,1),6)</f>
        <v>280</v>
      </c>
      <c r="AV82" s="131">
        <f>ROUNDUP(HLOOKUP(AV80,Table!$C$11:$AP$16,1),6)</f>
        <v>291</v>
      </c>
      <c r="AW82" s="131">
        <f>ROUNDUP(HLOOKUP(AW80,Table!$C$11:$AP$16,1),6)</f>
        <v>316</v>
      </c>
      <c r="AX82" s="131">
        <f>ROUNDUP(HLOOKUP(AX80,Table!$C$11:$AP$16,1),6)</f>
        <v>649</v>
      </c>
      <c r="AY82" s="131">
        <f>ROUNDUP(HLOOKUP(AY80,Table!$C$11:$AP$16,1),6)</f>
        <v>8607</v>
      </c>
      <c r="AZ82" s="131">
        <f>ROUNDUP(HLOOKUP(AZ80,Table!$C$11:$AP$16,1),6)</f>
        <v>8607</v>
      </c>
      <c r="BA82" s="131">
        <f>ROUNDUP(HLOOKUP(BA80,Table!$C$11:$AP$16,1),6)</f>
        <v>8607</v>
      </c>
      <c r="BB82" s="131">
        <f>ROUNDUP(HLOOKUP(BB80,Table!$C$11:$AP$16,1),6)</f>
        <v>8607</v>
      </c>
      <c r="BC82" s="131">
        <f>ROUNDUP(HLOOKUP(BC80,Table!$C$11:$AP$16,1),6)</f>
        <v>8607</v>
      </c>
      <c r="BD82" s="131">
        <f>ROUNDUP(HLOOKUP(BD80,Table!$C$11:$AP$16,1),6)</f>
        <v>649</v>
      </c>
      <c r="BE82" s="131">
        <f>ROUNDUP(HLOOKUP(BE80,Table!$C$11:$AP$16,1),6)</f>
        <v>4132</v>
      </c>
      <c r="BF82" s="131">
        <f>ROUNDUP(HLOOKUP(BF80,Table!$C$11:$AP$16,1),6)</f>
        <v>4132</v>
      </c>
      <c r="BG82" s="131">
        <f>ROUNDUP(HLOOKUP(BG80,Table!$C$11:$AP$16,1),6)</f>
        <v>363</v>
      </c>
      <c r="BH82" s="131">
        <f>ROUNDUP(HLOOKUP(BH80,Table!$C$11:$AP$16,1),6)</f>
        <v>316</v>
      </c>
      <c r="BI82" s="131">
        <f>ROUNDUP(HLOOKUP(BI80,Table!$C$11:$AP$16,1),6)</f>
        <v>330</v>
      </c>
      <c r="BJ82" s="131">
        <f>ROUNDUP(HLOOKUP(BJ80,Table!$C$11:$AP$16,1),6)</f>
        <v>710</v>
      </c>
      <c r="BK82" s="131">
        <f>ROUNDUP(HLOOKUP(BK80,Table!$C$11:$AP$16,1),6)</f>
        <v>8607</v>
      </c>
      <c r="BL82" s="131">
        <f>ROUNDUP(HLOOKUP(BL80,Table!$C$11:$AP$16,1),6)</f>
        <v>8607</v>
      </c>
      <c r="BM82" s="131">
        <f>ROUNDUP(HLOOKUP(BM80,Table!$C$11:$AP$16,1),6)</f>
        <v>8607</v>
      </c>
      <c r="BN82" s="131">
        <f>ROUNDUP(HLOOKUP(BN80,Table!$C$11:$AP$16,1),6)</f>
        <v>4132</v>
      </c>
      <c r="BO82" s="131">
        <f>ROUNDUP(HLOOKUP(BO80,Table!$C$11:$AP$16,1),6)</f>
        <v>2713</v>
      </c>
      <c r="BP82" s="131">
        <f>ROUNDUP(HLOOKUP(BP80,Table!$C$11:$AP$16,1),6)</f>
        <v>2713</v>
      </c>
      <c r="BQ82" s="131">
        <f>ROUNDUP(HLOOKUP(BQ80,Table!$C$11:$AP$16,1),6)</f>
        <v>4132</v>
      </c>
      <c r="BR82" s="131">
        <f>ROUNDUP(HLOOKUP(BR80,Table!$C$11:$AP$16,1),6)</f>
        <v>4132</v>
      </c>
      <c r="BS82" s="131">
        <f>ROUNDUP(HLOOKUP(BS80,Table!$C$11:$AP$16,1),6)</f>
        <v>2713</v>
      </c>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row>
    <row r="83" spans="8:71" ht="12.75">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row>
    <row r="84" spans="2:71" ht="12.75">
      <c r="B84" s="39" t="s">
        <v>228</v>
      </c>
      <c r="C84" s="70" t="s">
        <v>130</v>
      </c>
      <c r="D84" s="7" t="s">
        <v>68</v>
      </c>
      <c r="E84" s="7" t="s">
        <v>6</v>
      </c>
      <c r="H84" s="78">
        <f aca="true" t="shared" si="71" ref="H84:P84">IF(H87=-1,H89,IF(H59=1,H90,""))</f>
        <v>426</v>
      </c>
      <c r="I84" s="78">
        <f t="shared" si="71"/>
        <v>411</v>
      </c>
      <c r="J84" s="78">
        <f t="shared" si="71"/>
        <v>564</v>
      </c>
      <c r="K84" s="78">
        <f t="shared" si="71"/>
        <v>638</v>
      </c>
      <c r="L84" s="78">
        <f t="shared" si="71"/>
        <v>472</v>
      </c>
      <c r="M84" s="78">
        <f t="shared" si="71"/>
        <v>521</v>
      </c>
      <c r="N84" s="78">
        <f t="shared" si="71"/>
        <v>2868</v>
      </c>
      <c r="O84" s="78">
        <f t="shared" si="71"/>
        <v>4200</v>
      </c>
      <c r="P84" s="78">
        <f t="shared" si="71"/>
        <v>4348</v>
      </c>
      <c r="Q84" s="78">
        <f aca="true" t="shared" si="72" ref="Q84:BS84">IF(Q87=-1,Q89,IF(Q59=1,Q90,""))</f>
        <v>4200</v>
      </c>
      <c r="R84" s="78">
        <f t="shared" si="72"/>
        <v>4348</v>
      </c>
      <c r="S84" s="78">
        <f t="shared" si="72"/>
        <v>4200</v>
      </c>
      <c r="T84" s="78">
        <f t="shared" si="72"/>
        <v>1434</v>
      </c>
      <c r="U84" s="78">
        <f t="shared" si="72"/>
        <v>451</v>
      </c>
      <c r="V84" s="78">
        <f t="shared" si="72"/>
        <v>1055</v>
      </c>
      <c r="W84" s="78">
        <f t="shared" si="72"/>
        <v>2084</v>
      </c>
      <c r="X84" s="78">
        <f t="shared" si="72"/>
        <v>275</v>
      </c>
      <c r="Y84" s="78">
        <f t="shared" si="72"/>
        <v>396</v>
      </c>
      <c r="Z84" s="78">
        <f t="shared" si="72"/>
        <v>411</v>
      </c>
      <c r="AA84" s="78">
        <f t="shared" si="72"/>
        <v>534</v>
      </c>
      <c r="AB84" s="78">
        <f t="shared" si="72"/>
        <v>638</v>
      </c>
      <c r="AC84" s="78">
        <f t="shared" si="72"/>
        <v>1396</v>
      </c>
      <c r="AD84" s="78">
        <f t="shared" si="72"/>
        <v>4348</v>
      </c>
      <c r="AE84" s="78">
        <f t="shared" si="72"/>
        <v>4200</v>
      </c>
      <c r="AF84" s="78">
        <f t="shared" si="72"/>
        <v>4348</v>
      </c>
      <c r="AG84" s="78">
        <f t="shared" si="72"/>
        <v>4200</v>
      </c>
      <c r="AH84" s="78">
        <f t="shared" si="72"/>
        <v>4348</v>
      </c>
      <c r="AI84" s="78">
        <f t="shared" si="72"/>
        <v>8675</v>
      </c>
      <c r="AJ84" s="78">
        <f t="shared" si="72"/>
        <v>9088</v>
      </c>
      <c r="AK84" s="78">
        <f t="shared" si="72"/>
        <v>114102</v>
      </c>
      <c r="AL84" s="78">
        <f t="shared" si="72"/>
        <v>508</v>
      </c>
      <c r="AM84" s="78">
        <f t="shared" si="72"/>
        <v>1434</v>
      </c>
      <c r="AN84" s="78">
        <f t="shared" si="72"/>
        <v>2868</v>
      </c>
      <c r="AO84" s="78">
        <f t="shared" si="72"/>
        <v>472</v>
      </c>
      <c r="AP84" s="78">
        <f t="shared" si="72"/>
        <v>267</v>
      </c>
      <c r="AQ84" s="78">
        <f t="shared" si="72"/>
        <v>386</v>
      </c>
      <c r="AR84" s="78">
        <f t="shared" si="72"/>
        <v>415</v>
      </c>
      <c r="AS84" s="78">
        <f t="shared" si="72"/>
        <v>717</v>
      </c>
      <c r="AT84" s="78">
        <f t="shared" si="72"/>
        <v>1055</v>
      </c>
      <c r="AU84" s="78">
        <f t="shared" si="72"/>
        <v>349</v>
      </c>
      <c r="AV84" s="78">
        <f t="shared" si="72"/>
        <v>360</v>
      </c>
      <c r="AW84" s="78">
        <f t="shared" si="72"/>
        <v>386</v>
      </c>
      <c r="AX84" s="78">
        <f t="shared" si="72"/>
        <v>717</v>
      </c>
      <c r="AY84" s="78">
        <f t="shared" si="72"/>
        <v>8675</v>
      </c>
      <c r="AZ84" s="78">
        <f t="shared" si="72"/>
        <v>9088</v>
      </c>
      <c r="BA84" s="78">
        <f t="shared" si="72"/>
        <v>8675</v>
      </c>
      <c r="BB84" s="78">
        <f t="shared" si="72"/>
        <v>9088</v>
      </c>
      <c r="BC84" s="78">
        <f t="shared" si="72"/>
        <v>8675</v>
      </c>
      <c r="BD84" s="78">
        <f t="shared" si="72"/>
        <v>717</v>
      </c>
      <c r="BE84" s="78">
        <f t="shared" si="72"/>
        <v>4200</v>
      </c>
      <c r="BF84" s="78">
        <f t="shared" si="72"/>
        <v>4348</v>
      </c>
      <c r="BG84" s="78">
        <f t="shared" si="72"/>
        <v>275</v>
      </c>
      <c r="BH84" s="78">
        <f t="shared" si="72"/>
        <v>383</v>
      </c>
      <c r="BI84" s="78">
        <f t="shared" si="72"/>
        <v>396</v>
      </c>
      <c r="BJ84" s="78">
        <f t="shared" si="72"/>
        <v>799</v>
      </c>
      <c r="BK84" s="78">
        <f t="shared" si="72"/>
        <v>9088</v>
      </c>
      <c r="BL84" s="78">
        <f t="shared" si="72"/>
        <v>8675</v>
      </c>
      <c r="BM84" s="78">
        <f t="shared" si="72"/>
        <v>9088</v>
      </c>
      <c r="BN84" s="78">
        <f t="shared" si="72"/>
        <v>4200</v>
      </c>
      <c r="BO84" s="78">
        <f t="shared" si="72"/>
        <v>2868</v>
      </c>
      <c r="BP84" s="78">
        <f t="shared" si="72"/>
        <v>2781</v>
      </c>
      <c r="BQ84" s="78">
        <f t="shared" si="72"/>
        <v>4348</v>
      </c>
      <c r="BR84" s="78">
        <f t="shared" si="72"/>
        <v>4200</v>
      </c>
      <c r="BS84" s="78">
        <f t="shared" si="72"/>
        <v>2868</v>
      </c>
    </row>
    <row r="85" spans="5:71" ht="12.75">
      <c r="E85" s="3" t="s">
        <v>7</v>
      </c>
      <c r="H85" s="4">
        <f aca="true" t="shared" si="73" ref="H85:AM85">+H84/1000</f>
        <v>0.426</v>
      </c>
      <c r="I85" s="4">
        <f t="shared" si="73"/>
        <v>0.411</v>
      </c>
      <c r="J85" s="4">
        <f t="shared" si="73"/>
        <v>0.564</v>
      </c>
      <c r="K85" s="4">
        <f t="shared" si="73"/>
        <v>0.638</v>
      </c>
      <c r="L85" s="4">
        <f t="shared" si="73"/>
        <v>0.472</v>
      </c>
      <c r="M85" s="4">
        <f t="shared" si="73"/>
        <v>0.521</v>
      </c>
      <c r="N85" s="4">
        <f t="shared" si="73"/>
        <v>2.868</v>
      </c>
      <c r="O85" s="4">
        <f t="shared" si="73"/>
        <v>4.2</v>
      </c>
      <c r="P85" s="4">
        <f t="shared" si="73"/>
        <v>4.348</v>
      </c>
      <c r="Q85" s="4">
        <f t="shared" si="73"/>
        <v>4.2</v>
      </c>
      <c r="R85" s="4">
        <f t="shared" si="73"/>
        <v>4.348</v>
      </c>
      <c r="S85" s="4">
        <f t="shared" si="73"/>
        <v>4.2</v>
      </c>
      <c r="T85" s="4">
        <f t="shared" si="73"/>
        <v>1.434</v>
      </c>
      <c r="U85" s="4">
        <f t="shared" si="73"/>
        <v>0.451</v>
      </c>
      <c r="V85" s="4">
        <f t="shared" si="73"/>
        <v>1.055</v>
      </c>
      <c r="W85" s="4">
        <f t="shared" si="73"/>
        <v>2.084</v>
      </c>
      <c r="X85" s="4">
        <f t="shared" si="73"/>
        <v>0.275</v>
      </c>
      <c r="Y85" s="4">
        <f t="shared" si="73"/>
        <v>0.396</v>
      </c>
      <c r="Z85" s="4">
        <f t="shared" si="73"/>
        <v>0.411</v>
      </c>
      <c r="AA85" s="4">
        <f t="shared" si="73"/>
        <v>0.534</v>
      </c>
      <c r="AB85" s="4">
        <f t="shared" si="73"/>
        <v>0.638</v>
      </c>
      <c r="AC85" s="4">
        <f t="shared" si="73"/>
        <v>1.396</v>
      </c>
      <c r="AD85" s="4">
        <f t="shared" si="73"/>
        <v>4.348</v>
      </c>
      <c r="AE85" s="4">
        <f t="shared" si="73"/>
        <v>4.2</v>
      </c>
      <c r="AF85" s="4">
        <f t="shared" si="73"/>
        <v>4.348</v>
      </c>
      <c r="AG85" s="4">
        <f t="shared" si="73"/>
        <v>4.2</v>
      </c>
      <c r="AH85" s="4">
        <f t="shared" si="73"/>
        <v>4.348</v>
      </c>
      <c r="AI85" s="4">
        <f t="shared" si="73"/>
        <v>8.675</v>
      </c>
      <c r="AJ85" s="4">
        <f t="shared" si="73"/>
        <v>9.088</v>
      </c>
      <c r="AK85" s="4">
        <f t="shared" si="73"/>
        <v>114.102</v>
      </c>
      <c r="AL85" s="4">
        <f t="shared" si="73"/>
        <v>0.508</v>
      </c>
      <c r="AM85" s="4">
        <f t="shared" si="73"/>
        <v>1.434</v>
      </c>
      <c r="AN85" s="4">
        <f aca="true" t="shared" si="74" ref="AN85:BS85">+AN84/1000</f>
        <v>2.868</v>
      </c>
      <c r="AO85" s="4">
        <f t="shared" si="74"/>
        <v>0.472</v>
      </c>
      <c r="AP85" s="4">
        <f t="shared" si="74"/>
        <v>0.267</v>
      </c>
      <c r="AQ85" s="4">
        <f t="shared" si="74"/>
        <v>0.386</v>
      </c>
      <c r="AR85" s="4">
        <f t="shared" si="74"/>
        <v>0.415</v>
      </c>
      <c r="AS85" s="4">
        <f t="shared" si="74"/>
        <v>0.717</v>
      </c>
      <c r="AT85" s="4">
        <f t="shared" si="74"/>
        <v>1.055</v>
      </c>
      <c r="AU85" s="4">
        <f t="shared" si="74"/>
        <v>0.349</v>
      </c>
      <c r="AV85" s="4">
        <f t="shared" si="74"/>
        <v>0.36</v>
      </c>
      <c r="AW85" s="4">
        <f t="shared" si="74"/>
        <v>0.386</v>
      </c>
      <c r="AX85" s="4">
        <f t="shared" si="74"/>
        <v>0.717</v>
      </c>
      <c r="AY85" s="4">
        <f t="shared" si="74"/>
        <v>8.675</v>
      </c>
      <c r="AZ85" s="4">
        <f t="shared" si="74"/>
        <v>9.088</v>
      </c>
      <c r="BA85" s="4">
        <f t="shared" si="74"/>
        <v>8.675</v>
      </c>
      <c r="BB85" s="4">
        <f t="shared" si="74"/>
        <v>9.088</v>
      </c>
      <c r="BC85" s="4">
        <f t="shared" si="74"/>
        <v>8.675</v>
      </c>
      <c r="BD85" s="4">
        <f t="shared" si="74"/>
        <v>0.717</v>
      </c>
      <c r="BE85" s="4">
        <f t="shared" si="74"/>
        <v>4.2</v>
      </c>
      <c r="BF85" s="4">
        <f t="shared" si="74"/>
        <v>4.348</v>
      </c>
      <c r="BG85" s="4">
        <f t="shared" si="74"/>
        <v>0.275</v>
      </c>
      <c r="BH85" s="4">
        <f t="shared" si="74"/>
        <v>0.383</v>
      </c>
      <c r="BI85" s="4">
        <f t="shared" si="74"/>
        <v>0.396</v>
      </c>
      <c r="BJ85" s="4">
        <f t="shared" si="74"/>
        <v>0.799</v>
      </c>
      <c r="BK85" s="4">
        <f t="shared" si="74"/>
        <v>9.088</v>
      </c>
      <c r="BL85" s="4">
        <f t="shared" si="74"/>
        <v>8.675</v>
      </c>
      <c r="BM85" s="4">
        <f t="shared" si="74"/>
        <v>9.088</v>
      </c>
      <c r="BN85" s="4">
        <f t="shared" si="74"/>
        <v>4.2</v>
      </c>
      <c r="BO85" s="4">
        <f t="shared" si="74"/>
        <v>2.868</v>
      </c>
      <c r="BP85" s="4">
        <f t="shared" si="74"/>
        <v>2.781</v>
      </c>
      <c r="BQ85" s="4">
        <f t="shared" si="74"/>
        <v>4.348</v>
      </c>
      <c r="BR85" s="4">
        <f t="shared" si="74"/>
        <v>4.2</v>
      </c>
      <c r="BS85" s="4">
        <f t="shared" si="74"/>
        <v>2.868</v>
      </c>
    </row>
    <row r="86" spans="2:207" s="117" customFormat="1" ht="12.75">
      <c r="B86" s="107"/>
      <c r="C86" s="107"/>
      <c r="D86" s="116"/>
      <c r="E86" s="116"/>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c r="GH86" s="107"/>
      <c r="GI86" s="107"/>
      <c r="GJ86" s="107"/>
      <c r="GK86" s="107"/>
      <c r="GL86" s="107"/>
      <c r="GM86" s="107"/>
      <c r="GN86" s="107"/>
      <c r="GO86" s="107"/>
      <c r="GP86" s="107"/>
      <c r="GQ86" s="107"/>
      <c r="GR86" s="107"/>
      <c r="GS86" s="107"/>
      <c r="GT86" s="107"/>
      <c r="GU86" s="107"/>
      <c r="GV86" s="107"/>
      <c r="GW86" s="107"/>
      <c r="GX86" s="107"/>
      <c r="GY86" s="107"/>
    </row>
    <row r="87" spans="2:207" s="130" customFormat="1" ht="12.75">
      <c r="B87" s="118" t="s">
        <v>140</v>
      </c>
      <c r="C87" s="118" t="s">
        <v>140</v>
      </c>
      <c r="D87" s="115"/>
      <c r="E87" s="115"/>
      <c r="F87" s="119"/>
      <c r="G87" s="119"/>
      <c r="H87" s="114">
        <f aca="true" t="shared" si="75" ref="H87:P87">+H59</f>
        <v>-1</v>
      </c>
      <c r="I87" s="114">
        <f t="shared" si="75"/>
        <v>-1</v>
      </c>
      <c r="J87" s="114">
        <f t="shared" si="75"/>
        <v>-1</v>
      </c>
      <c r="K87" s="114">
        <f t="shared" si="75"/>
        <v>-1</v>
      </c>
      <c r="L87" s="114">
        <f t="shared" si="75"/>
        <v>1</v>
      </c>
      <c r="M87" s="114">
        <f t="shared" si="75"/>
        <v>1</v>
      </c>
      <c r="N87" s="114">
        <f t="shared" si="75"/>
        <v>-1</v>
      </c>
      <c r="O87" s="114">
        <f t="shared" si="75"/>
        <v>1</v>
      </c>
      <c r="P87" s="114">
        <f t="shared" si="75"/>
        <v>-1</v>
      </c>
      <c r="Q87" s="114">
        <f aca="true" t="shared" si="76" ref="Q87:BS87">+Q59</f>
        <v>1</v>
      </c>
      <c r="R87" s="114">
        <f t="shared" si="76"/>
        <v>-1</v>
      </c>
      <c r="S87" s="114">
        <f t="shared" si="76"/>
        <v>1</v>
      </c>
      <c r="T87" s="114">
        <f t="shared" si="76"/>
        <v>-1</v>
      </c>
      <c r="U87" s="114">
        <f t="shared" si="76"/>
        <v>1</v>
      </c>
      <c r="V87" s="114">
        <f t="shared" si="76"/>
        <v>1</v>
      </c>
      <c r="W87" s="114">
        <f t="shared" si="76"/>
        <v>1</v>
      </c>
      <c r="X87" s="114">
        <f t="shared" si="76"/>
        <v>-1</v>
      </c>
      <c r="Y87" s="114">
        <f t="shared" si="76"/>
        <v>-1</v>
      </c>
      <c r="Z87" s="114">
        <f t="shared" si="76"/>
        <v>-1</v>
      </c>
      <c r="AA87" s="114">
        <f t="shared" si="76"/>
        <v>-1</v>
      </c>
      <c r="AB87" s="114">
        <f t="shared" si="76"/>
        <v>-1</v>
      </c>
      <c r="AC87" s="114">
        <f t="shared" si="76"/>
        <v>1</v>
      </c>
      <c r="AD87" s="114">
        <f t="shared" si="76"/>
        <v>-1</v>
      </c>
      <c r="AE87" s="114">
        <f t="shared" si="76"/>
        <v>1</v>
      </c>
      <c r="AF87" s="114">
        <f t="shared" si="76"/>
        <v>-1</v>
      </c>
      <c r="AG87" s="114">
        <f t="shared" si="76"/>
        <v>1</v>
      </c>
      <c r="AH87" s="114">
        <f t="shared" si="76"/>
        <v>-1</v>
      </c>
      <c r="AI87" s="114">
        <f t="shared" si="76"/>
        <v>1</v>
      </c>
      <c r="AJ87" s="114">
        <f t="shared" si="76"/>
        <v>-1</v>
      </c>
      <c r="AK87" s="114">
        <f t="shared" si="76"/>
        <v>1</v>
      </c>
      <c r="AL87" s="114">
        <f t="shared" si="76"/>
        <v>-1</v>
      </c>
      <c r="AM87" s="114">
        <f t="shared" si="76"/>
        <v>-1</v>
      </c>
      <c r="AN87" s="114">
        <f t="shared" si="76"/>
        <v>-1</v>
      </c>
      <c r="AO87" s="114">
        <f t="shared" si="76"/>
        <v>1</v>
      </c>
      <c r="AP87" s="114">
        <f t="shared" si="76"/>
        <v>1</v>
      </c>
      <c r="AQ87" s="114">
        <f t="shared" si="76"/>
        <v>1</v>
      </c>
      <c r="AR87" s="114">
        <f t="shared" si="76"/>
        <v>1</v>
      </c>
      <c r="AS87" s="114">
        <f t="shared" si="76"/>
        <v>1</v>
      </c>
      <c r="AT87" s="114">
        <f t="shared" si="76"/>
        <v>1</v>
      </c>
      <c r="AU87" s="114">
        <f t="shared" si="76"/>
        <v>-1</v>
      </c>
      <c r="AV87" s="114">
        <f t="shared" si="76"/>
        <v>-1</v>
      </c>
      <c r="AW87" s="114">
        <f t="shared" si="76"/>
        <v>1</v>
      </c>
      <c r="AX87" s="114">
        <f t="shared" si="76"/>
        <v>1</v>
      </c>
      <c r="AY87" s="114">
        <f t="shared" si="76"/>
        <v>1</v>
      </c>
      <c r="AZ87" s="114">
        <f t="shared" si="76"/>
        <v>-1</v>
      </c>
      <c r="BA87" s="114">
        <f t="shared" si="76"/>
        <v>1</v>
      </c>
      <c r="BB87" s="114">
        <f t="shared" si="76"/>
        <v>-1</v>
      </c>
      <c r="BC87" s="114">
        <f t="shared" si="76"/>
        <v>1</v>
      </c>
      <c r="BD87" s="114">
        <f t="shared" si="76"/>
        <v>1</v>
      </c>
      <c r="BE87" s="114">
        <f t="shared" si="76"/>
        <v>1</v>
      </c>
      <c r="BF87" s="114">
        <f t="shared" si="76"/>
        <v>-1</v>
      </c>
      <c r="BG87" s="114">
        <f t="shared" si="76"/>
        <v>-1</v>
      </c>
      <c r="BH87" s="114">
        <f t="shared" si="76"/>
        <v>-1</v>
      </c>
      <c r="BI87" s="114">
        <f t="shared" si="76"/>
        <v>-1</v>
      </c>
      <c r="BJ87" s="114">
        <f t="shared" si="76"/>
        <v>-1</v>
      </c>
      <c r="BK87" s="114">
        <f t="shared" si="76"/>
        <v>-1</v>
      </c>
      <c r="BL87" s="114">
        <f t="shared" si="76"/>
        <v>1</v>
      </c>
      <c r="BM87" s="114">
        <f t="shared" si="76"/>
        <v>-1</v>
      </c>
      <c r="BN87" s="114">
        <f t="shared" si="76"/>
        <v>1</v>
      </c>
      <c r="BO87" s="114">
        <f t="shared" si="76"/>
        <v>-1</v>
      </c>
      <c r="BP87" s="114">
        <f t="shared" si="76"/>
        <v>1</v>
      </c>
      <c r="BQ87" s="114">
        <f t="shared" si="76"/>
        <v>-1</v>
      </c>
      <c r="BR87" s="114">
        <f t="shared" si="76"/>
        <v>1</v>
      </c>
      <c r="BS87" s="114">
        <f t="shared" si="76"/>
        <v>-1</v>
      </c>
      <c r="BT87" s="114"/>
      <c r="BU87" s="114"/>
      <c r="BV87" s="114"/>
      <c r="BW87" s="114"/>
      <c r="BX87" s="114"/>
      <c r="BY87" s="114"/>
      <c r="BZ87" s="114"/>
      <c r="CA87" s="114"/>
      <c r="CB87" s="114"/>
      <c r="CC87" s="114"/>
      <c r="CD87" s="114"/>
      <c r="CE87" s="114"/>
      <c r="CF87" s="114"/>
      <c r="CG87" s="114"/>
      <c r="CH87" s="114"/>
      <c r="CI87" s="114"/>
      <c r="CJ87" s="114"/>
      <c r="CK87" s="114"/>
      <c r="CL87" s="114"/>
      <c r="CM87" s="114"/>
      <c r="CN87" s="114"/>
      <c r="CO87" s="114"/>
      <c r="CP87" s="114"/>
      <c r="CQ87" s="114"/>
      <c r="CR87" s="114"/>
      <c r="CS87" s="114"/>
      <c r="CT87" s="114"/>
      <c r="CU87" s="114"/>
      <c r="CV87" s="114"/>
      <c r="CW87" s="114"/>
      <c r="CX87" s="114"/>
      <c r="CY87" s="114"/>
      <c r="CZ87" s="114"/>
      <c r="DA87" s="114"/>
      <c r="DB87" s="114"/>
      <c r="DC87" s="114"/>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14"/>
      <c r="EC87" s="114"/>
      <c r="ED87" s="114"/>
      <c r="EE87" s="114"/>
      <c r="EF87" s="114"/>
      <c r="EG87" s="114"/>
      <c r="EH87" s="114"/>
      <c r="EI87" s="114"/>
      <c r="EJ87" s="114"/>
      <c r="EK87" s="114"/>
      <c r="EL87" s="114"/>
      <c r="EM87" s="114"/>
      <c r="EN87" s="114"/>
      <c r="EO87" s="114"/>
      <c r="EP87" s="114"/>
      <c r="EQ87" s="114"/>
      <c r="ER87" s="114"/>
      <c r="ES87" s="114"/>
      <c r="ET87" s="114"/>
      <c r="EU87" s="114"/>
      <c r="EV87" s="114"/>
      <c r="EW87" s="114"/>
      <c r="EX87" s="114"/>
      <c r="EY87" s="114"/>
      <c r="EZ87" s="114"/>
      <c r="FA87" s="114"/>
      <c r="FB87" s="114"/>
      <c r="FC87" s="114"/>
      <c r="FD87" s="114"/>
      <c r="FE87" s="114"/>
      <c r="FF87" s="114"/>
      <c r="FG87" s="114"/>
      <c r="FH87" s="114"/>
      <c r="FI87" s="114"/>
      <c r="FJ87" s="114"/>
      <c r="FK87" s="114"/>
      <c r="FL87" s="114"/>
      <c r="FM87" s="114"/>
      <c r="FN87" s="114"/>
      <c r="FO87" s="114"/>
      <c r="FP87" s="114"/>
      <c r="FQ87" s="114"/>
      <c r="FR87" s="114"/>
      <c r="FS87" s="114"/>
      <c r="FT87" s="114"/>
      <c r="FU87" s="114"/>
      <c r="FV87" s="114"/>
      <c r="FW87" s="114"/>
      <c r="FX87" s="114"/>
      <c r="FY87" s="114"/>
      <c r="FZ87" s="114"/>
      <c r="GA87" s="114"/>
      <c r="GB87" s="114"/>
      <c r="GC87" s="114"/>
      <c r="GD87" s="114"/>
      <c r="GE87" s="114"/>
      <c r="GF87" s="114"/>
      <c r="GG87" s="114"/>
      <c r="GH87" s="114"/>
      <c r="GI87" s="114"/>
      <c r="GJ87" s="114"/>
      <c r="GK87" s="114"/>
      <c r="GL87" s="114"/>
      <c r="GM87" s="114"/>
      <c r="GN87" s="114"/>
      <c r="GO87" s="114"/>
      <c r="GP87" s="114"/>
      <c r="GQ87" s="114"/>
      <c r="GR87" s="114"/>
      <c r="GS87" s="114"/>
      <c r="GT87" s="114"/>
      <c r="GU87" s="114"/>
      <c r="GV87" s="114"/>
      <c r="GW87" s="114"/>
      <c r="GX87" s="114"/>
      <c r="GY87" s="114"/>
    </row>
    <row r="88" spans="2:207" s="130" customFormat="1" ht="12.75">
      <c r="B88" s="118" t="s">
        <v>229</v>
      </c>
      <c r="C88" s="132" t="s">
        <v>230</v>
      </c>
      <c r="D88" s="115" t="s">
        <v>49</v>
      </c>
      <c r="E88" s="115" t="s">
        <v>6</v>
      </c>
      <c r="F88" s="119"/>
      <c r="G88" s="119"/>
      <c r="H88" s="114">
        <f aca="true" t="shared" si="77" ref="H88:P88">+H69</f>
        <v>357</v>
      </c>
      <c r="I88" s="114">
        <f t="shared" si="77"/>
        <v>341</v>
      </c>
      <c r="J88" s="114">
        <f t="shared" si="77"/>
        <v>496</v>
      </c>
      <c r="K88" s="114">
        <f t="shared" si="77"/>
        <v>569</v>
      </c>
      <c r="L88" s="114">
        <f t="shared" si="77"/>
        <v>403</v>
      </c>
      <c r="M88" s="114">
        <f t="shared" si="77"/>
        <v>452</v>
      </c>
      <c r="N88" s="114">
        <f t="shared" si="77"/>
        <v>2800</v>
      </c>
      <c r="O88" s="114">
        <f t="shared" si="77"/>
        <v>4132</v>
      </c>
      <c r="P88" s="114">
        <f t="shared" si="77"/>
        <v>4280</v>
      </c>
      <c r="Q88" s="114">
        <f aca="true" t="shared" si="78" ref="Q88:BS88">+Q69</f>
        <v>4132</v>
      </c>
      <c r="R88" s="114">
        <f t="shared" si="78"/>
        <v>4280</v>
      </c>
      <c r="S88" s="114">
        <f t="shared" si="78"/>
        <v>4132</v>
      </c>
      <c r="T88" s="114">
        <f t="shared" si="78"/>
        <v>1366</v>
      </c>
      <c r="U88" s="114">
        <f t="shared" si="78"/>
        <v>382</v>
      </c>
      <c r="V88" s="114">
        <f t="shared" si="78"/>
        <v>987</v>
      </c>
      <c r="W88" s="114">
        <f t="shared" si="78"/>
        <v>2016</v>
      </c>
      <c r="X88" s="114">
        <f t="shared" si="78"/>
        <v>203</v>
      </c>
      <c r="Y88" s="114">
        <f t="shared" si="78"/>
        <v>326</v>
      </c>
      <c r="Z88" s="114">
        <f t="shared" si="78"/>
        <v>341</v>
      </c>
      <c r="AA88" s="114">
        <f t="shared" si="78"/>
        <v>466</v>
      </c>
      <c r="AB88" s="114">
        <f t="shared" si="78"/>
        <v>569</v>
      </c>
      <c r="AC88" s="114">
        <f t="shared" si="78"/>
        <v>1327</v>
      </c>
      <c r="AD88" s="114">
        <f t="shared" si="78"/>
        <v>4280</v>
      </c>
      <c r="AE88" s="114">
        <f t="shared" si="78"/>
        <v>4132</v>
      </c>
      <c r="AF88" s="114">
        <f t="shared" si="78"/>
        <v>4280</v>
      </c>
      <c r="AG88" s="114">
        <f t="shared" si="78"/>
        <v>4132</v>
      </c>
      <c r="AH88" s="114">
        <f t="shared" si="78"/>
        <v>4280</v>
      </c>
      <c r="AI88" s="114">
        <f t="shared" si="78"/>
        <v>8607</v>
      </c>
      <c r="AJ88" s="114">
        <f t="shared" si="78"/>
        <v>9020</v>
      </c>
      <c r="AK88" s="114">
        <f t="shared" si="78"/>
        <v>114170</v>
      </c>
      <c r="AL88" s="114">
        <f t="shared" si="78"/>
        <v>439</v>
      </c>
      <c r="AM88" s="114">
        <f t="shared" si="78"/>
        <v>1366</v>
      </c>
      <c r="AN88" s="114">
        <f t="shared" si="78"/>
        <v>2800</v>
      </c>
      <c r="AO88" s="114">
        <f t="shared" si="78"/>
        <v>403</v>
      </c>
      <c r="AP88" s="114">
        <f t="shared" si="78"/>
        <v>195</v>
      </c>
      <c r="AQ88" s="114">
        <f t="shared" si="78"/>
        <v>316</v>
      </c>
      <c r="AR88" s="114">
        <f t="shared" si="78"/>
        <v>346</v>
      </c>
      <c r="AS88" s="114">
        <f t="shared" si="78"/>
        <v>649</v>
      </c>
      <c r="AT88" s="114">
        <f t="shared" si="78"/>
        <v>987</v>
      </c>
      <c r="AU88" s="114">
        <f t="shared" si="78"/>
        <v>279</v>
      </c>
      <c r="AV88" s="114">
        <f t="shared" si="78"/>
        <v>290</v>
      </c>
      <c r="AW88" s="114">
        <f t="shared" si="78"/>
        <v>316</v>
      </c>
      <c r="AX88" s="114">
        <f t="shared" si="78"/>
        <v>649</v>
      </c>
      <c r="AY88" s="114">
        <f t="shared" si="78"/>
        <v>8607</v>
      </c>
      <c r="AZ88" s="114">
        <f t="shared" si="78"/>
        <v>9020</v>
      </c>
      <c r="BA88" s="114">
        <f t="shared" si="78"/>
        <v>8607</v>
      </c>
      <c r="BB88" s="114">
        <f t="shared" si="78"/>
        <v>9020</v>
      </c>
      <c r="BC88" s="114">
        <f t="shared" si="78"/>
        <v>8607</v>
      </c>
      <c r="BD88" s="114">
        <f t="shared" si="78"/>
        <v>649</v>
      </c>
      <c r="BE88" s="114">
        <f t="shared" si="78"/>
        <v>4132</v>
      </c>
      <c r="BF88" s="114">
        <f t="shared" si="78"/>
        <v>4280</v>
      </c>
      <c r="BG88" s="114">
        <f t="shared" si="78"/>
        <v>203</v>
      </c>
      <c r="BH88" s="114">
        <f t="shared" si="78"/>
        <v>313</v>
      </c>
      <c r="BI88" s="114">
        <f t="shared" si="78"/>
        <v>326</v>
      </c>
      <c r="BJ88" s="114">
        <f t="shared" si="78"/>
        <v>730</v>
      </c>
      <c r="BK88" s="114">
        <f t="shared" si="78"/>
        <v>9020</v>
      </c>
      <c r="BL88" s="114">
        <f t="shared" si="78"/>
        <v>8607</v>
      </c>
      <c r="BM88" s="114">
        <f t="shared" si="78"/>
        <v>9020</v>
      </c>
      <c r="BN88" s="114">
        <f t="shared" si="78"/>
        <v>4132</v>
      </c>
      <c r="BO88" s="114">
        <f t="shared" si="78"/>
        <v>2800</v>
      </c>
      <c r="BP88" s="114">
        <f t="shared" si="78"/>
        <v>2713</v>
      </c>
      <c r="BQ88" s="114">
        <f t="shared" si="78"/>
        <v>4280</v>
      </c>
      <c r="BR88" s="114">
        <f t="shared" si="78"/>
        <v>4132</v>
      </c>
      <c r="BS88" s="114">
        <f t="shared" si="78"/>
        <v>2800</v>
      </c>
      <c r="BT88" s="114"/>
      <c r="BU88" s="114"/>
      <c r="BV88" s="114"/>
      <c r="BW88" s="114"/>
      <c r="BX88" s="114"/>
      <c r="BY88" s="114"/>
      <c r="BZ88" s="114"/>
      <c r="CA88" s="114"/>
      <c r="CB88" s="114"/>
      <c r="CC88" s="114"/>
      <c r="CD88" s="114"/>
      <c r="CE88" s="114"/>
      <c r="CF88" s="114"/>
      <c r="CG88" s="114"/>
      <c r="CH88" s="114"/>
      <c r="CI88" s="114"/>
      <c r="CJ88" s="114"/>
      <c r="CK88" s="114"/>
      <c r="CL88" s="114"/>
      <c r="CM88" s="114"/>
      <c r="CN88" s="114"/>
      <c r="CO88" s="114"/>
      <c r="CP88" s="114"/>
      <c r="CQ88" s="114"/>
      <c r="CR88" s="114"/>
      <c r="CS88" s="114"/>
      <c r="CT88" s="114"/>
      <c r="CU88" s="114"/>
      <c r="CV88" s="114"/>
      <c r="CW88" s="114"/>
      <c r="CX88" s="114"/>
      <c r="CY88" s="114"/>
      <c r="CZ88" s="114"/>
      <c r="DA88" s="114"/>
      <c r="DB88" s="114"/>
      <c r="DC88" s="114"/>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14"/>
      <c r="EC88" s="114"/>
      <c r="ED88" s="114"/>
      <c r="EE88" s="114"/>
      <c r="EF88" s="114"/>
      <c r="EG88" s="114"/>
      <c r="EH88" s="114"/>
      <c r="EI88" s="114"/>
      <c r="EJ88" s="114"/>
      <c r="EK88" s="114"/>
      <c r="EL88" s="114"/>
      <c r="EM88" s="114"/>
      <c r="EN88" s="114"/>
      <c r="EO88" s="114"/>
      <c r="EP88" s="114"/>
      <c r="EQ88" s="114"/>
      <c r="ER88" s="114"/>
      <c r="ES88" s="114"/>
      <c r="ET88" s="114"/>
      <c r="EU88" s="114"/>
      <c r="EV88" s="114"/>
      <c r="EW88" s="114"/>
      <c r="EX88" s="114"/>
      <c r="EY88" s="114"/>
      <c r="EZ88" s="114"/>
      <c r="FA88" s="114"/>
      <c r="FB88" s="114"/>
      <c r="FC88" s="114"/>
      <c r="FD88" s="114"/>
      <c r="FE88" s="114"/>
      <c r="FF88" s="114"/>
      <c r="FG88" s="114"/>
      <c r="FH88" s="114"/>
      <c r="FI88" s="114"/>
      <c r="FJ88" s="114"/>
      <c r="FK88" s="114"/>
      <c r="FL88" s="114"/>
      <c r="FM88" s="114"/>
      <c r="FN88" s="114"/>
      <c r="FO88" s="114"/>
      <c r="FP88" s="114"/>
      <c r="FQ88" s="114"/>
      <c r="FR88" s="114"/>
      <c r="FS88" s="114"/>
      <c r="FT88" s="114"/>
      <c r="FU88" s="114"/>
      <c r="FV88" s="114"/>
      <c r="FW88" s="114"/>
      <c r="FX88" s="114"/>
      <c r="FY88" s="114"/>
      <c r="FZ88" s="114"/>
      <c r="GA88" s="114"/>
      <c r="GB88" s="114"/>
      <c r="GC88" s="114"/>
      <c r="GD88" s="114"/>
      <c r="GE88" s="114"/>
      <c r="GF88" s="114"/>
      <c r="GG88" s="114"/>
      <c r="GH88" s="114"/>
      <c r="GI88" s="114"/>
      <c r="GJ88" s="114"/>
      <c r="GK88" s="114"/>
      <c r="GL88" s="114"/>
      <c r="GM88" s="114"/>
      <c r="GN88" s="114"/>
      <c r="GO88" s="114"/>
      <c r="GP88" s="114"/>
      <c r="GQ88" s="114"/>
      <c r="GR88" s="114"/>
      <c r="GS88" s="114"/>
      <c r="GT88" s="114"/>
      <c r="GU88" s="114"/>
      <c r="GV88" s="114"/>
      <c r="GW88" s="114"/>
      <c r="GX88" s="114"/>
      <c r="GY88" s="114"/>
    </row>
    <row r="89" spans="2:207" s="130" customFormat="1" ht="15.75">
      <c r="B89" s="128" t="s">
        <v>231</v>
      </c>
      <c r="C89" s="128" t="s">
        <v>231</v>
      </c>
      <c r="D89" s="115"/>
      <c r="E89" s="129" t="s">
        <v>6</v>
      </c>
      <c r="F89" s="114"/>
      <c r="G89" s="114"/>
      <c r="H89" s="114">
        <f>ROUND(HLOOKUP(H88,Table!$C$23:$AP$28,6),0)</f>
        <v>426</v>
      </c>
      <c r="I89" s="114">
        <f>ROUND(HLOOKUP(I88,Table!$C$23:$AP$28,6),0)</f>
        <v>411</v>
      </c>
      <c r="J89" s="114">
        <f>ROUND(HLOOKUP(J88,Table!$C$23:$AP$28,6),0)</f>
        <v>564</v>
      </c>
      <c r="K89" s="114">
        <f>ROUND(HLOOKUP(K88,Table!$C$23:$AP$28,6),0)</f>
        <v>638</v>
      </c>
      <c r="L89" s="114">
        <f>ROUND(HLOOKUP(L88,Table!$C$23:$AP$28,6),0)</f>
        <v>463</v>
      </c>
      <c r="M89" s="114">
        <f>ROUND(HLOOKUP(M88,Table!$C$23:$AP$28,6),0)</f>
        <v>508</v>
      </c>
      <c r="N89" s="114">
        <f>ROUND(HLOOKUP(N88,Table!$C$23:$AP$28,6),0)</f>
        <v>2868</v>
      </c>
      <c r="O89" s="114">
        <f>ROUND(HLOOKUP(O88,Table!$C$23:$AP$28,6),0)</f>
        <v>2868</v>
      </c>
      <c r="P89" s="114">
        <f>ROUND(HLOOKUP(P88,Table!$C$23:$AP$28,6),0)</f>
        <v>4348</v>
      </c>
      <c r="Q89" s="114">
        <f>ROUND(HLOOKUP(Q88,Table!$C$23:$AP$28,6),0)</f>
        <v>2868</v>
      </c>
      <c r="R89" s="114">
        <f>ROUND(HLOOKUP(R88,Table!$C$23:$AP$28,6),0)</f>
        <v>4348</v>
      </c>
      <c r="S89" s="114">
        <f>ROUND(HLOOKUP(S88,Table!$C$23:$AP$28,6),0)</f>
        <v>2868</v>
      </c>
      <c r="T89" s="114">
        <f>ROUND(HLOOKUP(T88,Table!$C$23:$AP$28,6),0)</f>
        <v>1434</v>
      </c>
      <c r="U89" s="114">
        <f>ROUND(HLOOKUP(U88,Table!$C$23:$AP$28,6),0)</f>
        <v>444</v>
      </c>
      <c r="V89" s="114">
        <f>ROUND(HLOOKUP(V88,Table!$C$23:$AP$28,6),0)</f>
        <v>967</v>
      </c>
      <c r="W89" s="114">
        <f>ROUND(HLOOKUP(W88,Table!$C$23:$AP$28,6),0)</f>
        <v>1717</v>
      </c>
      <c r="X89" s="114">
        <f>ROUND(HLOOKUP(X88,Table!$C$23:$AP$28,6),0)</f>
        <v>275</v>
      </c>
      <c r="Y89" s="114">
        <f>ROUND(HLOOKUP(Y88,Table!$C$23:$AP$28,6),0)</f>
        <v>396</v>
      </c>
      <c r="Z89" s="114">
        <f>ROUND(HLOOKUP(Z88,Table!$C$23:$AP$28,6),0)</f>
        <v>411</v>
      </c>
      <c r="AA89" s="114">
        <f>ROUND(HLOOKUP(AA88,Table!$C$23:$AP$28,6),0)</f>
        <v>534</v>
      </c>
      <c r="AB89" s="114">
        <f>ROUND(HLOOKUP(AB88,Table!$C$23:$AP$28,6),0)</f>
        <v>638</v>
      </c>
      <c r="AC89" s="114">
        <f>ROUND(HLOOKUP(AC88,Table!$C$23:$AP$28,6),0)</f>
        <v>1233</v>
      </c>
      <c r="AD89" s="114">
        <f>ROUND(HLOOKUP(AD88,Table!$C$23:$AP$28,6),0)</f>
        <v>4348</v>
      </c>
      <c r="AE89" s="114">
        <f>ROUND(HLOOKUP(AE88,Table!$C$23:$AP$28,6),0)</f>
        <v>2868</v>
      </c>
      <c r="AF89" s="114">
        <f>ROUND(HLOOKUP(AF88,Table!$C$23:$AP$28,6),0)</f>
        <v>4348</v>
      </c>
      <c r="AG89" s="114">
        <f>ROUND(HLOOKUP(AG88,Table!$C$23:$AP$28,6),0)</f>
        <v>2868</v>
      </c>
      <c r="AH89" s="114">
        <f>ROUND(HLOOKUP(AH88,Table!$C$23:$AP$28,6),0)</f>
        <v>4348</v>
      </c>
      <c r="AI89" s="114">
        <f>ROUND(HLOOKUP(AI88,Table!$C$23:$AP$28,6),0)</f>
        <v>4348</v>
      </c>
      <c r="AJ89" s="114">
        <f>ROUND(HLOOKUP(AJ88,Table!$C$23:$AP$28,6),0)</f>
        <v>9088</v>
      </c>
      <c r="AK89" s="114">
        <f>ROUND(HLOOKUP(AK88,Table!$C$23:$AP$28,6),0)</f>
        <v>114102</v>
      </c>
      <c r="AL89" s="114">
        <f>ROUND(HLOOKUP(AL88,Table!$C$23:$AP$28,6),0)</f>
        <v>508</v>
      </c>
      <c r="AM89" s="114">
        <f>ROUND(HLOOKUP(AM88,Table!$C$23:$AP$28,6),0)</f>
        <v>1434</v>
      </c>
      <c r="AN89" s="114">
        <f>ROUND(HLOOKUP(AN88,Table!$C$23:$AP$28,6),0)</f>
        <v>2868</v>
      </c>
      <c r="AO89" s="114">
        <f>ROUND(HLOOKUP(AO88,Table!$C$23:$AP$28,6),0)</f>
        <v>463</v>
      </c>
      <c r="AP89" s="114" t="e">
        <f>ROUND(HLOOKUP(AP88,Table!$C$23:$AP$28,6),0)</f>
        <v>#N/A</v>
      </c>
      <c r="AQ89" s="114">
        <f>ROUND(HLOOKUP(AQ88,Table!$C$23:$AP$28,6),0)</f>
        <v>383</v>
      </c>
      <c r="AR89" s="114">
        <f>ROUND(HLOOKUP(AR88,Table!$C$23:$AP$28,6),0)</f>
        <v>411</v>
      </c>
      <c r="AS89" s="114">
        <f>ROUND(HLOOKUP(AS88,Table!$C$23:$AP$28,6),0)</f>
        <v>683</v>
      </c>
      <c r="AT89" s="114">
        <f>ROUND(HLOOKUP(AT88,Table!$C$23:$AP$28,6),0)</f>
        <v>967</v>
      </c>
      <c r="AU89" s="114">
        <f>ROUND(HLOOKUP(AU88,Table!$C$23:$AP$28,6),0)</f>
        <v>349</v>
      </c>
      <c r="AV89" s="114">
        <f>ROUND(HLOOKUP(AV88,Table!$C$23:$AP$28,6),0)</f>
        <v>360</v>
      </c>
      <c r="AW89" s="114">
        <f>ROUND(HLOOKUP(AW88,Table!$C$23:$AP$28,6),0)</f>
        <v>383</v>
      </c>
      <c r="AX89" s="114">
        <f>ROUND(HLOOKUP(AX88,Table!$C$23:$AP$28,6),0)</f>
        <v>683</v>
      </c>
      <c r="AY89" s="114">
        <f>ROUND(HLOOKUP(AY88,Table!$C$23:$AP$28,6),0)</f>
        <v>4348</v>
      </c>
      <c r="AZ89" s="114">
        <f>ROUND(HLOOKUP(AZ88,Table!$C$23:$AP$28,6),0)</f>
        <v>9088</v>
      </c>
      <c r="BA89" s="114">
        <f>ROUND(HLOOKUP(BA88,Table!$C$23:$AP$28,6),0)</f>
        <v>4348</v>
      </c>
      <c r="BB89" s="114">
        <f>ROUND(HLOOKUP(BB88,Table!$C$23:$AP$28,6),0)</f>
        <v>9088</v>
      </c>
      <c r="BC89" s="114">
        <f>ROUND(HLOOKUP(BC88,Table!$C$23:$AP$28,6),0)</f>
        <v>4348</v>
      </c>
      <c r="BD89" s="114">
        <f>ROUND(HLOOKUP(BD88,Table!$C$23:$AP$28,6),0)</f>
        <v>683</v>
      </c>
      <c r="BE89" s="114">
        <f>ROUND(HLOOKUP(BE88,Table!$C$23:$AP$28,6),0)</f>
        <v>2868</v>
      </c>
      <c r="BF89" s="114">
        <f>ROUND(HLOOKUP(BF88,Table!$C$23:$AP$28,6),0)</f>
        <v>4348</v>
      </c>
      <c r="BG89" s="114">
        <f>ROUND(HLOOKUP(BG88,Table!$C$23:$AP$28,6),0)</f>
        <v>275</v>
      </c>
      <c r="BH89" s="114">
        <f>ROUND(HLOOKUP(BH88,Table!$C$23:$AP$28,6),0)</f>
        <v>383</v>
      </c>
      <c r="BI89" s="114">
        <f>ROUND(HLOOKUP(BI88,Table!$C$23:$AP$28,6),0)</f>
        <v>396</v>
      </c>
      <c r="BJ89" s="114">
        <f>ROUND(HLOOKUP(BJ88,Table!$C$23:$AP$28,6),0)</f>
        <v>799</v>
      </c>
      <c r="BK89" s="114">
        <f>ROUND(HLOOKUP(BK88,Table!$C$23:$AP$28,6),0)</f>
        <v>9088</v>
      </c>
      <c r="BL89" s="114">
        <f>ROUND(HLOOKUP(BL88,Table!$C$23:$AP$28,6),0)</f>
        <v>4348</v>
      </c>
      <c r="BM89" s="114">
        <f>ROUND(HLOOKUP(BM88,Table!$C$23:$AP$28,6),0)</f>
        <v>9088</v>
      </c>
      <c r="BN89" s="114">
        <f>ROUND(HLOOKUP(BN88,Table!$C$23:$AP$28,6),0)</f>
        <v>2868</v>
      </c>
      <c r="BO89" s="114">
        <f>ROUND(HLOOKUP(BO88,Table!$C$23:$AP$28,6),0)</f>
        <v>2868</v>
      </c>
      <c r="BP89" s="114">
        <f>ROUND(HLOOKUP(BP88,Table!$C$23:$AP$28,6),0)</f>
        <v>2145</v>
      </c>
      <c r="BQ89" s="114">
        <f>ROUND(HLOOKUP(BQ88,Table!$C$23:$AP$28,6),0)</f>
        <v>4348</v>
      </c>
      <c r="BR89" s="114">
        <f>ROUND(HLOOKUP(BR88,Table!$C$23:$AP$28,6),0)</f>
        <v>2868</v>
      </c>
      <c r="BS89" s="114">
        <f>ROUND(HLOOKUP(BS88,Table!$C$23:$AP$28,6),0)</f>
        <v>2868</v>
      </c>
      <c r="BT89" s="114"/>
      <c r="BU89" s="114"/>
      <c r="BV89" s="114"/>
      <c r="BW89" s="114"/>
      <c r="BX89" s="114"/>
      <c r="BY89" s="114"/>
      <c r="BZ89" s="114"/>
      <c r="CA89" s="114"/>
      <c r="CB89" s="114"/>
      <c r="CC89" s="114"/>
      <c r="CD89" s="114"/>
      <c r="CE89" s="114"/>
      <c r="CF89" s="114"/>
      <c r="CG89" s="114"/>
      <c r="CH89" s="114"/>
      <c r="CI89" s="114"/>
      <c r="CJ89" s="114"/>
      <c r="CK89" s="114"/>
      <c r="CL89" s="114"/>
      <c r="CM89" s="114"/>
      <c r="CN89" s="114"/>
      <c r="CO89" s="114"/>
      <c r="CP89" s="114"/>
      <c r="CQ89" s="114"/>
      <c r="CR89" s="114"/>
      <c r="CS89" s="114"/>
      <c r="CT89" s="114"/>
      <c r="CU89" s="114"/>
      <c r="CV89" s="114"/>
      <c r="CW89" s="114"/>
      <c r="CX89" s="114"/>
      <c r="CY89" s="114"/>
      <c r="CZ89" s="114"/>
      <c r="DA89" s="114"/>
      <c r="DB89" s="114"/>
      <c r="DC89" s="114"/>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4"/>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row>
    <row r="90" spans="2:207" s="130" customFormat="1" ht="15.75">
      <c r="B90" s="128" t="s">
        <v>232</v>
      </c>
      <c r="C90" s="128" t="s">
        <v>232</v>
      </c>
      <c r="D90" s="115"/>
      <c r="E90" s="129" t="s">
        <v>6</v>
      </c>
      <c r="F90" s="114"/>
      <c r="G90" s="114"/>
      <c r="H90" s="114">
        <f>ROUND(HLOOKUP(H88,Table!$C$11:$AP$16,6),0)</f>
        <v>415</v>
      </c>
      <c r="I90" s="114">
        <f>ROUND(HLOOKUP(I88,Table!$C$11:$AP$16,6),0)</f>
        <v>400</v>
      </c>
      <c r="J90" s="114">
        <f>ROUND(HLOOKUP(J88,Table!$C$11:$AP$16,6),0)</f>
        <v>550</v>
      </c>
      <c r="K90" s="114">
        <f>ROUND(HLOOKUP(K88,Table!$C$11:$AP$16,6),0)</f>
        <v>621</v>
      </c>
      <c r="L90" s="114">
        <f>ROUND(HLOOKUP(L88,Table!$C$11:$AP$16,6),0)</f>
        <v>472</v>
      </c>
      <c r="M90" s="114">
        <f>ROUND(HLOOKUP(M88,Table!$C$11:$AP$16,6),0)</f>
        <v>521</v>
      </c>
      <c r="N90" s="114">
        <f>ROUND(HLOOKUP(N88,Table!$C$11:$AP$16,6),0)</f>
        <v>2781</v>
      </c>
      <c r="O90" s="114">
        <f>ROUND(HLOOKUP(O88,Table!$C$11:$AP$16,6),0)</f>
        <v>4200</v>
      </c>
      <c r="P90" s="114">
        <f>ROUND(HLOOKUP(P88,Table!$C$11:$AP$16,6),0)</f>
        <v>4200</v>
      </c>
      <c r="Q90" s="114">
        <f>ROUND(HLOOKUP(Q88,Table!$C$11:$AP$16,6),0)</f>
        <v>4200</v>
      </c>
      <c r="R90" s="114">
        <f>ROUND(HLOOKUP(R88,Table!$C$11:$AP$16,6),0)</f>
        <v>4200</v>
      </c>
      <c r="S90" s="114">
        <f>ROUND(HLOOKUP(S88,Table!$C$11:$AP$16,6),0)</f>
        <v>4200</v>
      </c>
      <c r="T90" s="114">
        <f>ROUND(HLOOKUP(T88,Table!$C$11:$AP$16,6),0)</f>
        <v>1396</v>
      </c>
      <c r="U90" s="114">
        <f>ROUND(HLOOKUP(U88,Table!$C$11:$AP$16,6),0)</f>
        <v>451</v>
      </c>
      <c r="V90" s="114">
        <f>ROUND(HLOOKUP(V88,Table!$C$11:$AP$16,6),0)</f>
        <v>1055</v>
      </c>
      <c r="W90" s="114">
        <f>ROUND(HLOOKUP(W88,Table!$C$11:$AP$16,6),0)</f>
        <v>2084</v>
      </c>
      <c r="X90" s="114">
        <f>ROUND(HLOOKUP(X88,Table!$C$11:$AP$16,6),0)</f>
        <v>272</v>
      </c>
      <c r="Y90" s="114">
        <f>ROUND(HLOOKUP(Y88,Table!$C$11:$AP$16,6),0)</f>
        <v>386</v>
      </c>
      <c r="Z90" s="114">
        <f>ROUND(HLOOKUP(Z88,Table!$C$11:$AP$16,6),0)</f>
        <v>400</v>
      </c>
      <c r="AA90" s="114">
        <f>ROUND(HLOOKUP(AA88,Table!$C$11:$AP$16,6),0)</f>
        <v>521</v>
      </c>
      <c r="AB90" s="114">
        <f>ROUND(HLOOKUP(AB88,Table!$C$11:$AP$16,6),0)</f>
        <v>621</v>
      </c>
      <c r="AC90" s="114">
        <f>ROUND(HLOOKUP(AC88,Table!$C$11:$AP$16,6),0)</f>
        <v>1396</v>
      </c>
      <c r="AD90" s="114">
        <f>ROUND(HLOOKUP(AD88,Table!$C$11:$AP$16,6),0)</f>
        <v>4200</v>
      </c>
      <c r="AE90" s="114">
        <f>ROUND(HLOOKUP(AE88,Table!$C$11:$AP$16,6),0)</f>
        <v>4200</v>
      </c>
      <c r="AF90" s="114">
        <f>ROUND(HLOOKUP(AF88,Table!$C$11:$AP$16,6),0)</f>
        <v>4200</v>
      </c>
      <c r="AG90" s="114">
        <f>ROUND(HLOOKUP(AG88,Table!$C$11:$AP$16,6),0)</f>
        <v>4200</v>
      </c>
      <c r="AH90" s="114">
        <f>ROUND(HLOOKUP(AH88,Table!$C$11:$AP$16,6),0)</f>
        <v>4200</v>
      </c>
      <c r="AI90" s="114">
        <f>ROUND(HLOOKUP(AI88,Table!$C$11:$AP$16,6),0)</f>
        <v>8675</v>
      </c>
      <c r="AJ90" s="114">
        <f>ROUND(HLOOKUP(AJ88,Table!$C$11:$AP$16,6),0)</f>
        <v>8675</v>
      </c>
      <c r="AK90" s="114">
        <f>ROUND(HLOOKUP(AK88,Table!$C$11:$AP$16,6),0)</f>
        <v>114102</v>
      </c>
      <c r="AL90" s="114">
        <f>ROUND(HLOOKUP(AL88,Table!$C$11:$AP$16,6),0)</f>
        <v>495</v>
      </c>
      <c r="AM90" s="114">
        <f>ROUND(HLOOKUP(AM88,Table!$C$11:$AP$16,6),0)</f>
        <v>1396</v>
      </c>
      <c r="AN90" s="114">
        <f>ROUND(HLOOKUP(AN88,Table!$C$11:$AP$16,6),0)</f>
        <v>2781</v>
      </c>
      <c r="AO90" s="114">
        <f>ROUND(HLOOKUP(AO88,Table!$C$11:$AP$16,6),0)</f>
        <v>472</v>
      </c>
      <c r="AP90" s="114">
        <f>ROUND(HLOOKUP(AP88,Table!$C$11:$AP$16,6),0)</f>
        <v>267</v>
      </c>
      <c r="AQ90" s="114">
        <f>ROUND(HLOOKUP(AQ88,Table!$C$11:$AP$16,6),0)</f>
        <v>386</v>
      </c>
      <c r="AR90" s="114">
        <f>ROUND(HLOOKUP(AR88,Table!$C$11:$AP$16,6),0)</f>
        <v>415</v>
      </c>
      <c r="AS90" s="114">
        <f>ROUND(HLOOKUP(AS88,Table!$C$11:$AP$16,6),0)</f>
        <v>717</v>
      </c>
      <c r="AT90" s="114">
        <f>ROUND(HLOOKUP(AT88,Table!$C$11:$AP$16,6),0)</f>
        <v>1055</v>
      </c>
      <c r="AU90" s="114">
        <f>ROUND(HLOOKUP(AU88,Table!$C$11:$AP$16,6),0)</f>
        <v>340</v>
      </c>
      <c r="AV90" s="114">
        <f>ROUND(HLOOKUP(AV88,Table!$C$11:$AP$16,6),0)</f>
        <v>351</v>
      </c>
      <c r="AW90" s="114">
        <f>ROUND(HLOOKUP(AW88,Table!$C$11:$AP$16,6),0)</f>
        <v>386</v>
      </c>
      <c r="AX90" s="114">
        <f>ROUND(HLOOKUP(AX88,Table!$C$11:$AP$16,6),0)</f>
        <v>717</v>
      </c>
      <c r="AY90" s="114">
        <f>ROUND(HLOOKUP(AY88,Table!$C$11:$AP$16,6),0)</f>
        <v>8675</v>
      </c>
      <c r="AZ90" s="114">
        <f>ROUND(HLOOKUP(AZ88,Table!$C$11:$AP$16,6),0)</f>
        <v>8675</v>
      </c>
      <c r="BA90" s="114">
        <f>ROUND(HLOOKUP(BA88,Table!$C$11:$AP$16,6),0)</f>
        <v>8675</v>
      </c>
      <c r="BB90" s="114">
        <f>ROUND(HLOOKUP(BB88,Table!$C$11:$AP$16,6),0)</f>
        <v>8675</v>
      </c>
      <c r="BC90" s="114">
        <f>ROUND(HLOOKUP(BC88,Table!$C$11:$AP$16,6),0)</f>
        <v>8675</v>
      </c>
      <c r="BD90" s="114">
        <f>ROUND(HLOOKUP(BD88,Table!$C$11:$AP$16,6),0)</f>
        <v>717</v>
      </c>
      <c r="BE90" s="114">
        <f>ROUND(HLOOKUP(BE88,Table!$C$11:$AP$16,6),0)</f>
        <v>4200</v>
      </c>
      <c r="BF90" s="114">
        <f>ROUND(HLOOKUP(BF88,Table!$C$11:$AP$16,6),0)</f>
        <v>4200</v>
      </c>
      <c r="BG90" s="114">
        <f>ROUND(HLOOKUP(BG88,Table!$C$11:$AP$16,6),0)</f>
        <v>272</v>
      </c>
      <c r="BH90" s="114">
        <f>ROUND(HLOOKUP(BH88,Table!$C$11:$AP$16,6),0)</f>
        <v>373</v>
      </c>
      <c r="BI90" s="114">
        <f>ROUND(HLOOKUP(BI88,Table!$C$11:$AP$16,6),0)</f>
        <v>386</v>
      </c>
      <c r="BJ90" s="114">
        <f>ROUND(HLOOKUP(BJ88,Table!$C$11:$AP$16,6),0)</f>
        <v>778</v>
      </c>
      <c r="BK90" s="114">
        <f>ROUND(HLOOKUP(BK88,Table!$C$11:$AP$16,6),0)</f>
        <v>8675</v>
      </c>
      <c r="BL90" s="114">
        <f>ROUND(HLOOKUP(BL88,Table!$C$11:$AP$16,6),0)</f>
        <v>8675</v>
      </c>
      <c r="BM90" s="114">
        <f>ROUND(HLOOKUP(BM88,Table!$C$11:$AP$16,6),0)</f>
        <v>8675</v>
      </c>
      <c r="BN90" s="114">
        <f>ROUND(HLOOKUP(BN88,Table!$C$11:$AP$16,6),0)</f>
        <v>4200</v>
      </c>
      <c r="BO90" s="114">
        <f>ROUND(HLOOKUP(BO88,Table!$C$11:$AP$16,6),0)</f>
        <v>2781</v>
      </c>
      <c r="BP90" s="114">
        <f>ROUND(HLOOKUP(BP88,Table!$C$11:$AP$16,6),0)</f>
        <v>2781</v>
      </c>
      <c r="BQ90" s="114">
        <f>ROUND(HLOOKUP(BQ88,Table!$C$11:$AP$16,6),0)</f>
        <v>4200</v>
      </c>
      <c r="BR90" s="114">
        <f>ROUND(HLOOKUP(BR88,Table!$C$11:$AP$16,6),0)</f>
        <v>4200</v>
      </c>
      <c r="BS90" s="114">
        <f>ROUND(HLOOKUP(BS88,Table!$C$11:$AP$16,6),0)</f>
        <v>2781</v>
      </c>
      <c r="BT90" s="114"/>
      <c r="BU90" s="114"/>
      <c r="BV90" s="114"/>
      <c r="BW90" s="114"/>
      <c r="BX90" s="114"/>
      <c r="BY90" s="114"/>
      <c r="BZ90" s="114"/>
      <c r="CA90" s="114"/>
      <c r="CB90" s="114"/>
      <c r="CC90" s="114"/>
      <c r="CD90" s="114"/>
      <c r="CE90" s="114"/>
      <c r="CF90" s="114"/>
      <c r="CG90" s="114"/>
      <c r="CH90" s="114"/>
      <c r="CI90" s="114"/>
      <c r="CJ90" s="114"/>
      <c r="CK90" s="114"/>
      <c r="CL90" s="114"/>
      <c r="CM90" s="114"/>
      <c r="CN90" s="114"/>
      <c r="CO90" s="114"/>
      <c r="CP90" s="114"/>
      <c r="CQ90" s="114"/>
      <c r="CR90" s="114"/>
      <c r="CS90" s="114"/>
      <c r="CT90" s="114"/>
      <c r="CU90" s="114"/>
      <c r="CV90" s="114"/>
      <c r="CW90" s="114"/>
      <c r="CX90" s="114"/>
      <c r="CY90" s="114"/>
      <c r="CZ90" s="114"/>
      <c r="DA90" s="114"/>
      <c r="DB90" s="114"/>
      <c r="DC90" s="114"/>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4"/>
      <c r="EC90" s="114"/>
      <c r="ED90" s="114"/>
      <c r="EE90" s="114"/>
      <c r="EF90" s="114"/>
      <c r="EG90" s="114"/>
      <c r="EH90" s="114"/>
      <c r="EI90" s="114"/>
      <c r="EJ90" s="114"/>
      <c r="EK90" s="114"/>
      <c r="EL90" s="114"/>
      <c r="EM90" s="114"/>
      <c r="EN90" s="114"/>
      <c r="EO90" s="114"/>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row>
    <row r="92" spans="2:71" ht="12.75">
      <c r="B92" s="39" t="s">
        <v>233</v>
      </c>
      <c r="C92" s="40" t="s">
        <v>0</v>
      </c>
      <c r="D92" s="3" t="s">
        <v>85</v>
      </c>
      <c r="E92" s="3" t="s">
        <v>7</v>
      </c>
      <c r="H92" s="37">
        <f>TR!H67*COS(H28-PI()/2)-TR!H68*SIN(H28-PI()/2)+H23</f>
        <v>-2.154612937581467</v>
      </c>
      <c r="I92" s="37">
        <f>TR!I67*COS(I28-PI()/2)-TR!I68*SIN(I28-PI()/2)+I23</f>
        <v>-2.1651015460569796</v>
      </c>
      <c r="J92" s="37">
        <f>TR!J67*COS(J28-PI()/2)-TR!J68*SIN(J28-PI()/2)+J23</f>
        <v>-2.196605044449707</v>
      </c>
      <c r="K92" s="37">
        <f>TR!K67*COS(K28-PI()/2)-TR!K68*SIN(K28-PI()/2)+K23</f>
        <v>-2.25287971586543</v>
      </c>
      <c r="L92" s="37">
        <f>TR!L67*COS(L28-PI()/2)-TR!L68*SIN(L28-PI()/2)+L23</f>
        <v>-1.308007965412368</v>
      </c>
      <c r="M92" s="37">
        <f>TR!M67*COS(M28-PI()/2)-TR!M68*SIN(M28-PI()/2)+M23</f>
        <v>-1.2775057398749252</v>
      </c>
      <c r="N92" s="37">
        <f>TR!N67*COS(N28-PI()/2)-TR!N68*SIN(N28-PI()/2)+N23</f>
        <v>-1.0922342627265826</v>
      </c>
      <c r="O92" s="37">
        <f>TR!O67*COS(O28-PI()/2)-TR!O68*SIN(O28-PI()/2)+O23</f>
        <v>-0.5936656805952909</v>
      </c>
      <c r="P92" s="37">
        <f>TR!P67*COS(P28-PI()/2)-TR!P68*SIN(P28-PI()/2)+P23</f>
        <v>-0.45720151848665463</v>
      </c>
      <c r="Q92" s="37">
        <f>TR!Q67*COS(Q28-PI()/2)-TR!Q68*SIN(Q28-PI()/2)+Q23</f>
        <v>0.12274814236464071</v>
      </c>
      <c r="R92" s="37">
        <f>TR!R67*COS(R28-PI()/2)-TR!R68*SIN(R28-PI()/2)+R23</f>
        <v>0.2844698318149925</v>
      </c>
      <c r="S92" s="37">
        <f>TR!S67*COS(S28-PI()/2)-TR!S68*SIN(S28-PI()/2)+S23</f>
        <v>0.8392155661578384</v>
      </c>
      <c r="T92" s="37">
        <f>TR!T67*COS(T28-PI()/2)-TR!T68*SIN(T28-PI()/2)+T23</f>
        <v>0.9613438046027664</v>
      </c>
      <c r="U92" s="37">
        <f>TR!U67*COS(U28-PI()/2)-TR!U68*SIN(U28-PI()/2)+U23</f>
        <v>1.3669421770214096</v>
      </c>
      <c r="V92" s="37">
        <f>TR!V67*COS(V28-PI()/2)-TR!V68*SIN(V28-PI()/2)+V23</f>
        <v>1.0295172610732943</v>
      </c>
      <c r="W92" s="37">
        <f>TR!W67*COS(W28-PI()/2)-TR!W68*SIN(W28-PI()/2)+W23</f>
        <v>0.19854243226040813</v>
      </c>
      <c r="X92" s="37">
        <f>TR!X67*COS(X28-PI()/2)-TR!X68*SIN(X28-PI()/2)+X23</f>
        <v>2.1727554044089423</v>
      </c>
      <c r="Y92" s="37">
        <f>TR!Y67*COS(Y28-PI()/2)-TR!Y68*SIN(Y28-PI()/2)+Y23</f>
        <v>2.143200895961824</v>
      </c>
      <c r="Z92" s="37">
        <f>TR!Z67*COS(Z28-PI()/2)-TR!Z68*SIN(Z28-PI()/2)+Z23</f>
        <v>2.1295042259463157</v>
      </c>
      <c r="AA92" s="37">
        <f>TR!AA67*COS(AA28-PI()/2)-TR!AA68*SIN(AA28-PI()/2)+AA23</f>
        <v>2.0181194757769214</v>
      </c>
      <c r="AB92" s="37">
        <f>TR!AB67*COS(AB28-PI()/2)-TR!AB68*SIN(AB28-PI()/2)+AB23</f>
        <v>1.979579447008058</v>
      </c>
      <c r="AC92" s="37">
        <f>TR!AC67*COS(AC28-PI()/2)-TR!AC68*SIN(AC28-PI()/2)+AC23</f>
        <v>1.5963726490082442</v>
      </c>
      <c r="AD92" s="37">
        <f>TR!AD67*COS(AD28-PI()/2)-TR!AD68*SIN(AD28-PI()/2)+AD23</f>
        <v>1.2564780136366673</v>
      </c>
      <c r="AE92" s="37">
        <f>TR!AE67*COS(AE28-PI()/2)-TR!AE68*SIN(AE28-PI()/2)+AE23</f>
        <v>1.0501672171962153</v>
      </c>
      <c r="AF92" s="37">
        <f>TR!AF67*COS(AF28-PI()/2)-TR!AF68*SIN(AF28-PI()/2)+AF23</f>
        <v>0.5147191312238136</v>
      </c>
      <c r="AG92" s="37">
        <f>TR!AG67*COS(AG28-PI()/2)-TR!AG68*SIN(AG28-PI()/2)+AG23</f>
        <v>0.33366313084812166</v>
      </c>
      <c r="AH92" s="37">
        <f>TR!AH67*COS(AH28-PI()/2)-TR!AH68*SIN(AH28-PI()/2)+AH23</f>
        <v>-0.2269927352655116</v>
      </c>
      <c r="AI92" s="37">
        <f>TR!AI67*COS(AI28-PI()/2)-TR!AI68*SIN(AI28-PI()/2)+AI23</f>
        <v>-0.4657092184785312</v>
      </c>
      <c r="AJ92" s="37">
        <f>TR!AJ67*COS(AJ28-PI()/2)-TR!AJ68*SIN(AJ28-PI()/2)+AJ23</f>
        <v>-0.8921998233680077</v>
      </c>
      <c r="AK92" s="37">
        <f>TR!AK67*COS(AK28-PI()/2)-TR!AK68*SIN(AK28-PI()/2)+AK23</f>
        <v>0.8503674150704781</v>
      </c>
      <c r="AL92" s="37">
        <f>TR!AL67*COS(AL28-PI()/2)-TR!AL68*SIN(AL28-PI()/2)+AL23</f>
        <v>-1.405338981368835</v>
      </c>
      <c r="AM92" s="37">
        <f>TR!AM67*COS(AM28-PI()/2)-TR!AM68*SIN(AM28-PI()/2)+AM23</f>
        <v>-0.7719077857990545</v>
      </c>
      <c r="AN92" s="37">
        <f>TR!AN67*COS(AN28-PI()/2)-TR!AN68*SIN(AN28-PI()/2)+AN23</f>
        <v>0.43964273163865397</v>
      </c>
      <c r="AO92" s="37">
        <f>TR!AO67*COS(AO28-PI()/2)-TR!AO68*SIN(AO28-PI()/2)+AO23</f>
        <v>-2.4503875769997676</v>
      </c>
      <c r="AP92" s="37">
        <f>TR!AP67*COS(AP28-PI()/2)-TR!AP68*SIN(AP28-PI()/2)+AP23</f>
        <v>-2.3773745428842723</v>
      </c>
      <c r="AQ92" s="37">
        <f>TR!AQ67*COS(AQ28-PI()/2)-TR!AQ68*SIN(AQ28-PI()/2)+AQ23</f>
        <v>-2.2692997015559877</v>
      </c>
      <c r="AR92" s="37">
        <f>TR!AR67*COS(AR28-PI()/2)-TR!AR68*SIN(AR28-PI()/2)+AR23</f>
        <v>-2.2416240559059943</v>
      </c>
      <c r="AS92" s="37">
        <f>TR!AS67*COS(AS28-PI()/2)-TR!AS68*SIN(AS28-PI()/2)+AS23</f>
        <v>-2.1661771599660566</v>
      </c>
      <c r="AT92" s="37">
        <f>TR!AT67*COS(AT28-PI()/2)-TR!AT68*SIN(AT28-PI()/2)+AT23</f>
        <v>-2.256467152164989</v>
      </c>
      <c r="AU92" s="37">
        <f>TR!AU67*COS(AU28-PI()/2)-TR!AU68*SIN(AU28-PI()/2)+AU23</f>
        <v>-1.5317761137308743</v>
      </c>
      <c r="AV92" s="37">
        <f>TR!AV67*COS(AV28-PI()/2)-TR!AV68*SIN(AV28-PI()/2)+AV23</f>
        <v>-1.5363689175612012</v>
      </c>
      <c r="AW92" s="37">
        <f>TR!AW67*COS(AW28-PI()/2)-TR!AW68*SIN(AW28-PI()/2)+AW23</f>
        <v>-0.9590707202594224</v>
      </c>
      <c r="AX92" s="37">
        <f>TR!AX67*COS(AX28-PI()/2)-TR!AX68*SIN(AX28-PI()/2)+AX23</f>
        <v>-0.7938898091576551</v>
      </c>
      <c r="AY92" s="37">
        <f>TR!AY67*COS(AY28-PI()/2)-TR!AY68*SIN(AY28-PI()/2)+AY23</f>
        <v>-0.8389253626269165</v>
      </c>
      <c r="AZ92" s="37">
        <f>TR!AZ67*COS(AZ28-PI()/2)-TR!AZ68*SIN(AZ28-PI()/2)+AZ23</f>
        <v>0.013509885251480391</v>
      </c>
      <c r="BA92" s="37">
        <f>TR!BA67*COS(BA28-PI()/2)-TR!BA68*SIN(BA28-PI()/2)+BA23</f>
        <v>-0.12037660237962661</v>
      </c>
      <c r="BB92" s="37">
        <f>TR!BB67*COS(BB28-PI()/2)-TR!BB68*SIN(BB28-PI()/2)+BB23</f>
        <v>0.7662414566601828</v>
      </c>
      <c r="BC92" s="37">
        <f>TR!BC67*COS(BC28-PI()/2)-TR!BC68*SIN(BC28-PI()/2)+BC23</f>
        <v>0.5981317317903192</v>
      </c>
      <c r="BD92" s="37">
        <f>TR!BD67*COS(BD28-PI()/2)-TR!BD68*SIN(BD28-PI()/2)+BD23</f>
        <v>1.0142212750252313</v>
      </c>
      <c r="BE92" s="37">
        <f>TR!BE67*COS(BE28-PI()/2)-TR!BE68*SIN(BE28-PI()/2)+BE23</f>
        <v>-0.8664038625804422</v>
      </c>
      <c r="BF92" s="37">
        <f>TR!BF67*COS(BF28-PI()/2)-TR!BF68*SIN(BF28-PI()/2)+BF23</f>
        <v>4.272614440428435</v>
      </c>
      <c r="BG92" s="37">
        <f>TR!BG67*COS(BG28-PI()/2)-TR!BG68*SIN(BG28-PI()/2)+BG23</f>
        <v>2.056593947053948</v>
      </c>
      <c r="BH92" s="37">
        <f>TR!BH67*COS(BH28-PI()/2)-TR!BH68*SIN(BH28-PI()/2)+BH23</f>
        <v>1.976553508783414</v>
      </c>
      <c r="BI92" s="37">
        <f>TR!BI67*COS(BI28-PI()/2)-TR!BI68*SIN(BI28-PI()/2)+BI23</f>
        <v>1.9631010160846376</v>
      </c>
      <c r="BJ92" s="37">
        <f>TR!BJ67*COS(BJ28-PI()/2)-TR!BJ68*SIN(BJ28-PI()/2)+BJ23</f>
        <v>1.7806611544519115</v>
      </c>
      <c r="BK92" s="37">
        <f>TR!BK67*COS(BK28-PI()/2)-TR!BK68*SIN(BK28-PI()/2)+BK23</f>
        <v>1.7983729730419271</v>
      </c>
      <c r="BL92" s="37">
        <f>TR!BL67*COS(BL28-PI()/2)-TR!BL68*SIN(BL28-PI()/2)+BL23</f>
        <v>1.042094002015835</v>
      </c>
      <c r="BM92" s="37">
        <f>TR!BM67*COS(BM28-PI()/2)-TR!BM68*SIN(BM28-PI()/2)+BM23</f>
        <v>1.0455005727114992</v>
      </c>
      <c r="BN92" s="37">
        <f>TR!BN67*COS(BN28-PI()/2)-TR!BN68*SIN(BN28-PI()/2)+BN23</f>
        <v>0.5067641117772352</v>
      </c>
      <c r="BO92" s="37">
        <f>TR!BO67*COS(BO28-PI()/2)-TR!BO68*SIN(BO28-PI()/2)+BO23</f>
        <v>0.1793636562920315</v>
      </c>
      <c r="BP92" s="37">
        <f>TR!BP67*COS(BP28-PI()/2)-TR!BP68*SIN(BP28-PI()/2)+BP23</f>
        <v>-0.271593406275551</v>
      </c>
      <c r="BQ92" s="37">
        <f>TR!BQ67*COS(BQ28-PI()/2)-TR!BQ68*SIN(BQ28-PI()/2)+BQ23</f>
        <v>-0.6300853116720707</v>
      </c>
      <c r="BR92" s="37">
        <f>TR!BR67*COS(BR28-PI()/2)-TR!BR68*SIN(BR28-PI()/2)+BR23</f>
        <v>-0.9153740147682542</v>
      </c>
      <c r="BS92" s="37">
        <f>TR!BS67*COS(BS28-PI()/2)-TR!BS68*SIN(BS28-PI()/2)+BS23</f>
        <v>-1.2915354249808213</v>
      </c>
    </row>
    <row r="93" spans="4:71" ht="12.75">
      <c r="D93" s="3" t="s">
        <v>86</v>
      </c>
      <c r="E93" s="3" t="s">
        <v>7</v>
      </c>
      <c r="H93" s="37">
        <f>TR!H67*SIN(H28-PI()/2)+TR!H68*COS(H28-PI()/2)+H24</f>
        <v>0.37070793312359557</v>
      </c>
      <c r="I93" s="37">
        <f>TR!I67*SIN(I28-PI()/2)+TR!I68*COS(I28-PI()/2)+I24</f>
        <v>0.3831455496226227</v>
      </c>
      <c r="J93" s="37">
        <f>TR!J67*SIN(J28-PI()/2)+TR!J68*COS(J28-PI()/2)+J24</f>
        <v>0.22882468709951292</v>
      </c>
      <c r="K93" s="37">
        <f>TR!K67*SIN(K28-PI()/2)+TR!K68*COS(K28-PI()/2)+K24</f>
        <v>0.18024551410611833</v>
      </c>
      <c r="L93" s="37">
        <f>TR!L67*SIN(L28-PI()/2)+TR!L68*COS(L28-PI()/2)+L24</f>
        <v>0.30482315418874695</v>
      </c>
      <c r="M93" s="37">
        <f>TR!M67*SIN(M28-PI()/2)+TR!M68*COS(M28-PI()/2)+M24</f>
        <v>0.3445900939955796</v>
      </c>
      <c r="N93" s="37">
        <f>TR!N67*SIN(N28-PI()/2)+TR!N68*COS(N28-PI()/2)+N24</f>
        <v>-2.8895650356899987</v>
      </c>
      <c r="O93" s="37">
        <f>TR!O67*SIN(O28-PI()/2)+TR!O68*COS(O28-PI()/2)+O24</f>
        <v>4.019827338945603</v>
      </c>
      <c r="P93" s="37">
        <f>TR!P67*SIN(P28-PI()/2)+TR!P68*COS(P28-PI()/2)+P24</f>
        <v>-4.387293801219566</v>
      </c>
      <c r="Q93" s="37">
        <f>TR!Q67*SIN(Q28-PI()/2)+TR!Q68*COS(Q28-PI()/2)+Q24</f>
        <v>4.000910221324864</v>
      </c>
      <c r="R93" s="37">
        <f>TR!R67*SIN(R28-PI()/2)+TR!R68*COS(R28-PI()/2)+R24</f>
        <v>-4.405762986794588</v>
      </c>
      <c r="S93" s="37">
        <f>TR!S67*SIN(S28-PI()/2)+TR!S68*COS(S28-PI()/2)+S24</f>
        <v>3.9841455647440105</v>
      </c>
      <c r="T93" s="37">
        <f>TR!T67*SIN(T28-PI()/2)+TR!T68*COS(T28-PI()/2)+T24</f>
        <v>-1.5064979959693081</v>
      </c>
      <c r="U93" s="37">
        <f>TR!U67*SIN(U28-PI()/2)+TR!U68*COS(U28-PI()/2)+U24</f>
        <v>0.17808324780188725</v>
      </c>
      <c r="V93" s="37">
        <f>TR!V67*SIN(V28-PI()/2)+TR!V68*COS(V28-PI()/2)+V24</f>
        <v>0.6867601019116443</v>
      </c>
      <c r="W93" s="37">
        <f>TR!W67*SIN(W28-PI()/2)+TR!W68*COS(W28-PI()/2)+W24</f>
        <v>1.297382878949147</v>
      </c>
      <c r="X93" s="37">
        <f>TR!X67*SIN(X28-PI()/2)+TR!X68*COS(X28-PI()/2)+X24</f>
        <v>0.32947753365449245</v>
      </c>
      <c r="Y93" s="37">
        <f>TR!Y67*SIN(Y28-PI()/2)+TR!Y68*COS(Y28-PI()/2)+Y24</f>
        <v>0.20497620774384434</v>
      </c>
      <c r="Z93" s="37">
        <f>TR!Z67*SIN(Z28-PI()/2)+TR!Z68*COS(Z28-PI()/2)+Z24</f>
        <v>0.19915956271962917</v>
      </c>
      <c r="AA93" s="37">
        <f>TR!AA67*SIN(AA28-PI()/2)+TR!AA68*COS(AA28-PI()/2)+AA24</f>
        <v>0.2600628105337799</v>
      </c>
      <c r="AB93" s="37">
        <f>TR!AB67*SIN(AB28-PI()/2)+TR!AB68*COS(AB28-PI()/2)+AB24</f>
        <v>0.3576243986283668</v>
      </c>
      <c r="AC93" s="37">
        <f>TR!AC67*SIN(AC28-PI()/2)+TR!AC68*COS(AC28-PI()/2)+AC24</f>
        <v>-1.4869917064109268</v>
      </c>
      <c r="AD93" s="37">
        <f>TR!AD67*SIN(AD28-PI()/2)+TR!AD68*COS(AD28-PI()/2)+AD24</f>
        <v>4.103848392432232</v>
      </c>
      <c r="AE93" s="37">
        <f>TR!AE67*SIN(AE28-PI()/2)+TR!AE68*COS(AE28-PI()/2)+AE24</f>
        <v>-4.301848734411217</v>
      </c>
      <c r="AF93" s="37">
        <f>TR!AF67*SIN(AF28-PI()/2)+TR!AF68*COS(AF28-PI()/2)+AF24</f>
        <v>4.089313502143417</v>
      </c>
      <c r="AG93" s="37">
        <f>TR!AG67*SIN(AG28-PI()/2)+TR!AG68*COS(AG28-PI()/2)+AG24</f>
        <v>-4.316965523542087</v>
      </c>
      <c r="AH93" s="37">
        <f>TR!AH67*SIN(AH28-PI()/2)+TR!AH68*COS(AH28-PI()/2)+AH24</f>
        <v>4.072550155729539</v>
      </c>
      <c r="AI93" s="37">
        <f>TR!AI67*SIN(AI28-PI()/2)+TR!AI68*COS(AI28-PI()/2)+AI24</f>
        <v>-8.808346504934176</v>
      </c>
      <c r="AJ93" s="37">
        <f>TR!AJ67*SIN(AJ28-PI()/2)+TR!AJ68*COS(AJ28-PI()/2)+AJ24</f>
        <v>8.810024850611901</v>
      </c>
      <c r="AK93" s="37">
        <f>TR!AK67*SIN(AK28-PI()/2)+TR!AK68*COS(AK28-PI()/2)+AK24</f>
        <v>113.84709389598692</v>
      </c>
      <c r="AL93" s="37">
        <f>TR!AL67*SIN(AL28-PI()/2)+TR!AL68*COS(AL28-PI()/2)+AL24</f>
        <v>0.2277446376476958</v>
      </c>
      <c r="AM93" s="37">
        <f>TR!AM67*SIN(AM28-PI()/2)+TR!AM68*COS(AM28-PI()/2)+AM24</f>
        <v>0.912711388009368</v>
      </c>
      <c r="AN93" s="37">
        <f>TR!AN67*SIN(AN28-PI()/2)+TR!AN68*COS(AN28-PI()/2)+AN24</f>
        <v>1.682380189955239</v>
      </c>
      <c r="AO93" s="37">
        <f>TR!AO67*SIN(AO28-PI()/2)+TR!AO68*COS(AO28-PI()/2)+AO24</f>
        <v>0.33345006677771166</v>
      </c>
      <c r="AP93" s="37">
        <f>TR!AP67*SIN(AP28-PI()/2)+TR!AP68*COS(AP28-PI()/2)+AP24</f>
        <v>0.5342802045859483</v>
      </c>
      <c r="AQ93" s="37">
        <f>TR!AQ67*SIN(AQ28-PI()/2)+TR!AQ68*COS(AQ28-PI()/2)+AQ24</f>
        <v>0.47080082320981254</v>
      </c>
      <c r="AR93" s="37">
        <f>TR!AR67*SIN(AR28-PI()/2)+TR!AR68*COS(AR28-PI()/2)+AR24</f>
        <v>0.483470216055495</v>
      </c>
      <c r="AS93" s="37">
        <f>TR!AS67*SIN(AS28-PI()/2)+TR!AS68*COS(AS28-PI()/2)+AS24</f>
        <v>0.7811558913641135</v>
      </c>
      <c r="AT93" s="37">
        <f>TR!AT67*SIN(AT28-PI()/2)+TR!AT68*COS(AT28-PI()/2)+AT24</f>
        <v>1.1089164596829204</v>
      </c>
      <c r="AU93" s="37">
        <f>TR!AU67*SIN(AU28-PI()/2)+TR!AU68*COS(AU28-PI()/2)+AU24</f>
        <v>0.09422163400411557</v>
      </c>
      <c r="AV93" s="37">
        <f>TR!AV67*SIN(AV28-PI()/2)+TR!AV68*COS(AV28-PI()/2)+AV24</f>
        <v>0.08451658638975587</v>
      </c>
      <c r="AW93" s="37">
        <f>TR!AW67*SIN(AW28-PI()/2)+TR!AW68*COS(AW28-PI()/2)+AW24</f>
        <v>0.14188092885612377</v>
      </c>
      <c r="AX93" s="37">
        <f>TR!AX67*SIN(AX28-PI()/2)+TR!AX68*COS(AX28-PI()/2)+AX24</f>
        <v>0.43623687848813364</v>
      </c>
      <c r="AY93" s="37">
        <f>TR!AY67*SIN(AY28-PI()/2)+TR!AY68*COS(AY28-PI()/2)+AY24</f>
        <v>8.39982299651118</v>
      </c>
      <c r="AZ93" s="37">
        <f>TR!AZ67*SIN(AZ28-PI()/2)+TR!AZ68*COS(AZ28-PI()/2)+AZ24</f>
        <v>-9.203081809405369</v>
      </c>
      <c r="BA93" s="37">
        <f>TR!BA67*SIN(BA28-PI()/2)+TR!BA68*COS(BA28-PI()/2)+BA24</f>
        <v>8.419942274627862</v>
      </c>
      <c r="BB93" s="37">
        <f>TR!BB67*SIN(BB28-PI()/2)+TR!BB68*COS(BB28-PI()/2)+BB24</f>
        <v>-9.181273929810112</v>
      </c>
      <c r="BC93" s="37">
        <f>TR!BC67*SIN(BC28-PI()/2)+TR!BC68*COS(BC28-PI()/2)+BC24</f>
        <v>8.441456919249282</v>
      </c>
      <c r="BD93" s="37">
        <f>TR!BD67*SIN(BD28-PI()/2)+TR!BD68*COS(BD28-PI()/2)+BD24</f>
        <v>0.4886208495030824</v>
      </c>
      <c r="BE93" s="37">
        <f>TR!BE67*SIN(BE28-PI()/2)+TR!BE68*COS(BE28-PI()/2)+BE24</f>
        <v>3.427193433429007</v>
      </c>
      <c r="BF93" s="37">
        <f>TR!BF67*SIN(BF28-PI()/2)+TR!BF68*COS(BF28-PI()/2)+BF24</f>
        <v>-3.227789602934936</v>
      </c>
      <c r="BG93" s="37">
        <f>TR!BG67*SIN(BG28-PI()/2)+TR!BG68*COS(BG28-PI()/2)+BG24</f>
        <v>0.21204916721574327</v>
      </c>
      <c r="BH93" s="37">
        <f>TR!BH67*SIN(BH28-PI()/2)+TR!BH68*COS(BH28-PI()/2)+BH24</f>
        <v>0.13044524245452446</v>
      </c>
      <c r="BI93" s="37">
        <f>TR!BI67*SIN(BI28-PI()/2)+TR!BI68*COS(BI28-PI()/2)+BI24</f>
        <v>0.13279374350594222</v>
      </c>
      <c r="BJ93" s="37">
        <f>TR!BJ67*SIN(BJ28-PI()/2)+TR!BJ68*COS(BJ28-PI()/2)+BJ24</f>
        <v>0.499337908397143</v>
      </c>
      <c r="BK93" s="37">
        <f>TR!BK67*SIN(BK28-PI()/2)+TR!BK68*COS(BK28-PI()/2)+BK24</f>
        <v>8.794194859116832</v>
      </c>
      <c r="BL93" s="37">
        <f>TR!BL67*SIN(BL28-PI()/2)+TR!BL68*COS(BL28-PI()/2)+BL24</f>
        <v>-8.813103217986571</v>
      </c>
      <c r="BM93" s="37">
        <f>TR!BM67*SIN(BM28-PI()/2)+TR!BM68*COS(BM28-PI()/2)+BM24</f>
        <v>8.810429113905965</v>
      </c>
      <c r="BN93" s="37">
        <f>TR!BN67*SIN(BN28-PI()/2)+TR!BN68*COS(BN28-PI()/2)+BN24</f>
        <v>-4.327182273585864</v>
      </c>
      <c r="BO93" s="37">
        <f>TR!BO67*SIN(BO28-PI()/2)+TR!BO68*COS(BO28-PI()/2)+BO24</f>
        <v>2.5924335076197016</v>
      </c>
      <c r="BP93" s="37">
        <f>TR!BP67*SIN(BP28-PI()/2)+TR!BP68*COS(BP28-PI()/2)+BP24</f>
        <v>-2.896255566334177</v>
      </c>
      <c r="BQ93" s="37">
        <f>TR!BQ67*SIN(BQ28-PI()/2)+TR!BQ68*COS(BQ28-PI()/2)+BQ24</f>
        <v>4.082598139816232</v>
      </c>
      <c r="BR93" s="37">
        <f>TR!BR67*SIN(BR28-PI()/2)+TR!BR68*COS(BR28-PI()/2)+BR24</f>
        <v>-4.320789194398333</v>
      </c>
      <c r="BS93" s="37">
        <f>TR!BS67*SIN(BS28-PI()/2)+TR!BS68*COS(BS28-PI()/2)+BS24</f>
        <v>2.5963472225901234</v>
      </c>
    </row>
    <row r="94" spans="2:207" s="117" customFormat="1" ht="12.75">
      <c r="B94" s="107"/>
      <c r="C94" s="107"/>
      <c r="D94" s="116"/>
      <c r="E94" s="116"/>
      <c r="F94" s="107"/>
      <c r="G94" s="107"/>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P94" s="133"/>
      <c r="BQ94" s="133"/>
      <c r="BR94" s="133"/>
      <c r="BS94" s="133"/>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7"/>
      <c r="DC94" s="107"/>
      <c r="DD94" s="107"/>
      <c r="DE94" s="107"/>
      <c r="DF94" s="107"/>
      <c r="DG94" s="107"/>
      <c r="DH94" s="107"/>
      <c r="DI94" s="107"/>
      <c r="DJ94" s="107"/>
      <c r="DK94" s="107"/>
      <c r="DL94" s="107"/>
      <c r="DM94" s="107"/>
      <c r="DN94" s="107"/>
      <c r="DO94" s="107"/>
      <c r="DP94" s="107"/>
      <c r="DQ94" s="107"/>
      <c r="DR94" s="107"/>
      <c r="DS94" s="107"/>
      <c r="DT94" s="107"/>
      <c r="DU94" s="107"/>
      <c r="DV94" s="107"/>
      <c r="DW94" s="107"/>
      <c r="DX94" s="107"/>
      <c r="DY94" s="107"/>
      <c r="DZ94" s="107"/>
      <c r="EA94" s="107"/>
      <c r="EB94" s="107"/>
      <c r="EC94" s="107"/>
      <c r="ED94" s="107"/>
      <c r="EE94" s="107"/>
      <c r="EF94" s="107"/>
      <c r="EG94" s="107"/>
      <c r="EH94" s="107"/>
      <c r="EI94" s="107"/>
      <c r="EJ94" s="107"/>
      <c r="EK94" s="107"/>
      <c r="EL94" s="107"/>
      <c r="EM94" s="107"/>
      <c r="EN94" s="107"/>
      <c r="EO94" s="107"/>
      <c r="EP94" s="107"/>
      <c r="EQ94" s="107"/>
      <c r="ER94" s="107"/>
      <c r="ES94" s="107"/>
      <c r="ET94" s="107"/>
      <c r="EU94" s="107"/>
      <c r="EV94" s="107"/>
      <c r="EW94" s="107"/>
      <c r="EX94" s="107"/>
      <c r="EY94" s="107"/>
      <c r="EZ94" s="107"/>
      <c r="FA94" s="107"/>
      <c r="FB94" s="107"/>
      <c r="FC94" s="107"/>
      <c r="FD94" s="107"/>
      <c r="FE94" s="107"/>
      <c r="FF94" s="107"/>
      <c r="FG94" s="107"/>
      <c r="FH94" s="107"/>
      <c r="FI94" s="107"/>
      <c r="FJ94" s="107"/>
      <c r="FK94" s="107"/>
      <c r="FL94" s="107"/>
      <c r="FM94" s="107"/>
      <c r="FN94" s="107"/>
      <c r="FO94" s="107"/>
      <c r="FP94" s="107"/>
      <c r="FQ94" s="107"/>
      <c r="FR94" s="107"/>
      <c r="FS94" s="107"/>
      <c r="FT94" s="107"/>
      <c r="FU94" s="107"/>
      <c r="FV94" s="107"/>
      <c r="FW94" s="107"/>
      <c r="FX94" s="107"/>
      <c r="FY94" s="107"/>
      <c r="FZ94" s="107"/>
      <c r="GA94" s="107"/>
      <c r="GB94" s="107"/>
      <c r="GC94" s="107"/>
      <c r="GD94" s="107"/>
      <c r="GE94" s="107"/>
      <c r="GF94" s="107"/>
      <c r="GG94" s="107"/>
      <c r="GH94" s="107"/>
      <c r="GI94" s="107"/>
      <c r="GJ94" s="107"/>
      <c r="GK94" s="107"/>
      <c r="GL94" s="107"/>
      <c r="GM94" s="107"/>
      <c r="GN94" s="107"/>
      <c r="GO94" s="107"/>
      <c r="GP94" s="107"/>
      <c r="GQ94" s="107"/>
      <c r="GR94" s="107"/>
      <c r="GS94" s="107"/>
      <c r="GT94" s="107"/>
      <c r="GU94" s="107"/>
      <c r="GV94" s="107"/>
      <c r="GW94" s="107"/>
      <c r="GX94" s="107"/>
      <c r="GY94" s="107"/>
    </row>
    <row r="95" spans="2:207" s="117" customFormat="1" ht="12.75">
      <c r="B95" s="106" t="s">
        <v>234</v>
      </c>
      <c r="C95" s="106" t="s">
        <v>235</v>
      </c>
      <c r="D95" s="116" t="s">
        <v>50</v>
      </c>
      <c r="E95" s="116" t="s">
        <v>51</v>
      </c>
      <c r="F95" s="107"/>
      <c r="G95" s="107"/>
      <c r="H95" s="107">
        <f aca="true" t="shared" si="79" ref="H95:P95">+H32</f>
        <v>-2.5</v>
      </c>
      <c r="I95" s="107">
        <f t="shared" si="79"/>
        <v>-2.312407494544292</v>
      </c>
      <c r="J95" s="107">
        <f t="shared" si="79"/>
        <v>-2.0123613060289975</v>
      </c>
      <c r="K95" s="107">
        <f t="shared" si="79"/>
        <v>-1.7695474026383884</v>
      </c>
      <c r="L95" s="107">
        <f t="shared" si="79"/>
        <v>-1.6853939564682234</v>
      </c>
      <c r="M95" s="107">
        <f t="shared" si="79"/>
        <v>-1.476916246781081</v>
      </c>
      <c r="N95" s="107">
        <f t="shared" si="79"/>
        <v>-1.1561274743596406</v>
      </c>
      <c r="O95" s="107">
        <f t="shared" si="79"/>
        <v>-0.7943596026302108</v>
      </c>
      <c r="P95" s="107">
        <f t="shared" si="79"/>
        <v>-0.4298020540196874</v>
      </c>
      <c r="Q95" s="107">
        <f aca="true" t="shared" si="80" ref="Q95:BS95">+Q32</f>
        <v>-0.06554774317312942</v>
      </c>
      <c r="R95" s="107">
        <f t="shared" si="80"/>
        <v>0.2990130500216374</v>
      </c>
      <c r="S95" s="107">
        <f t="shared" si="80"/>
        <v>0.6633194167302162</v>
      </c>
      <c r="T95" s="107">
        <f t="shared" si="80"/>
        <v>1.0254978502999688</v>
      </c>
      <c r="U95" s="107">
        <f t="shared" si="80"/>
        <v>1.3638972241901453</v>
      </c>
      <c r="V95" s="107">
        <f t="shared" si="80"/>
        <v>1.649556356316047</v>
      </c>
      <c r="W95" s="107">
        <f t="shared" si="80"/>
        <v>1.8768255832820555</v>
      </c>
      <c r="X95" s="107">
        <f t="shared" si="80"/>
        <v>2.039368081170561</v>
      </c>
      <c r="Y95" s="107">
        <f t="shared" si="80"/>
        <v>2.2978145015269056</v>
      </c>
      <c r="Z95" s="107">
        <f t="shared" si="80"/>
        <v>2.4656037856347073</v>
      </c>
      <c r="AA95" s="107">
        <f t="shared" si="80"/>
        <v>2.3759867374720427</v>
      </c>
      <c r="AB95" s="107">
        <f t="shared" si="80"/>
        <v>2.1021299255424264</v>
      </c>
      <c r="AC95" s="107">
        <f t="shared" si="80"/>
        <v>1.773089220487272</v>
      </c>
      <c r="AD95" s="107">
        <f t="shared" si="80"/>
        <v>1.4194199580640685</v>
      </c>
      <c r="AE95" s="107">
        <f t="shared" si="80"/>
        <v>1.0547311375895128</v>
      </c>
      <c r="AF95" s="107">
        <f t="shared" si="80"/>
        <v>0.6905074028358109</v>
      </c>
      <c r="AG95" s="107">
        <f t="shared" si="80"/>
        <v>0.32581525305268844</v>
      </c>
      <c r="AH95" s="107">
        <f t="shared" si="80"/>
        <v>-0.03835972318458207</v>
      </c>
      <c r="AI95" s="107">
        <f t="shared" si="80"/>
        <v>-0.4036697786374054</v>
      </c>
      <c r="AJ95" s="107">
        <f t="shared" si="80"/>
        <v>-0.7713707315231645</v>
      </c>
      <c r="AK95" s="107">
        <f t="shared" si="80"/>
        <v>-1.1397399020860974</v>
      </c>
      <c r="AL95" s="107">
        <f t="shared" si="80"/>
        <v>-1.5000282226500774</v>
      </c>
      <c r="AM95" s="107">
        <f t="shared" si="80"/>
        <v>-1.765919106209095</v>
      </c>
      <c r="AN95" s="107">
        <f t="shared" si="80"/>
        <v>-1.973064146265752</v>
      </c>
      <c r="AO95" s="107">
        <f t="shared" si="80"/>
        <v>-2.1317760935639587</v>
      </c>
      <c r="AP95" s="107">
        <f t="shared" si="80"/>
        <v>-2.388046750994695</v>
      </c>
      <c r="AQ95" s="107">
        <f t="shared" si="80"/>
        <v>-2.573695441433515</v>
      </c>
      <c r="AR95" s="107">
        <f t="shared" si="80"/>
        <v>-2.510080849491852</v>
      </c>
      <c r="AS95" s="107">
        <f t="shared" si="80"/>
        <v>-2.235724388871288</v>
      </c>
      <c r="AT95" s="107">
        <f t="shared" si="80"/>
        <v>-1.906054569200154</v>
      </c>
      <c r="AU95" s="107">
        <f t="shared" si="80"/>
        <v>-1.6192754925222244</v>
      </c>
      <c r="AV95" s="107">
        <f t="shared" si="80"/>
        <v>-1.343350335834234</v>
      </c>
      <c r="AW95" s="107">
        <f t="shared" si="80"/>
        <v>-1.25301904888386</v>
      </c>
      <c r="AX95" s="107">
        <f t="shared" si="80"/>
        <v>-1.028542923226865</v>
      </c>
      <c r="AY95" s="107">
        <f t="shared" si="80"/>
        <v>-0.6928423324313708</v>
      </c>
      <c r="AZ95" s="107">
        <f t="shared" si="80"/>
        <v>-0.32537481936809715</v>
      </c>
      <c r="BA95" s="107">
        <f t="shared" si="80"/>
        <v>0.04241548520474904</v>
      </c>
      <c r="BB95" s="107">
        <f t="shared" si="80"/>
        <v>0.4098549295445453</v>
      </c>
      <c r="BC95" s="107">
        <f t="shared" si="80"/>
        <v>0.7776322628299044</v>
      </c>
      <c r="BD95" s="107">
        <f t="shared" si="80"/>
        <v>1.1383827023734174</v>
      </c>
      <c r="BE95" s="107">
        <f t="shared" si="80"/>
        <v>1.4414284069391872</v>
      </c>
      <c r="BF95" s="107">
        <f t="shared" si="80"/>
        <v>1.734522023918055</v>
      </c>
      <c r="BG95" s="107">
        <f t="shared" si="80"/>
        <v>2.0203894295378393</v>
      </c>
      <c r="BH95" s="107">
        <f t="shared" si="80"/>
        <v>2.2468451720655156</v>
      </c>
      <c r="BI95" s="107">
        <f t="shared" si="80"/>
        <v>2.258155617449353</v>
      </c>
      <c r="BJ95" s="107">
        <f t="shared" si="80"/>
        <v>2.021163191805832</v>
      </c>
      <c r="BK95" s="107">
        <f t="shared" si="80"/>
        <v>1.6816672102495265</v>
      </c>
      <c r="BL95" s="107">
        <f t="shared" si="80"/>
        <v>1.3140269293892677</v>
      </c>
      <c r="BM95" s="107">
        <f t="shared" si="80"/>
        <v>0.9463083933603509</v>
      </c>
      <c r="BN95" s="107">
        <f t="shared" si="80"/>
        <v>0.5792624527671534</v>
      </c>
      <c r="BO95" s="107">
        <f t="shared" si="80"/>
        <v>0.21542967033669935</v>
      </c>
      <c r="BP95" s="107">
        <f t="shared" si="80"/>
        <v>-0.14555688266988678</v>
      </c>
      <c r="BQ95" s="107">
        <f t="shared" si="80"/>
        <v>-0.5073325743698315</v>
      </c>
      <c r="BR95" s="107">
        <f t="shared" si="80"/>
        <v>-0.8719897323200511</v>
      </c>
      <c r="BS95" s="107">
        <f t="shared" si="80"/>
        <v>-1.2357453797791251</v>
      </c>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c r="FJ95" s="107"/>
      <c r="FK95" s="107"/>
      <c r="FL95" s="107"/>
      <c r="FM95" s="107"/>
      <c r="FN95" s="107"/>
      <c r="FO95" s="107"/>
      <c r="FP95" s="107"/>
      <c r="FQ95" s="107"/>
      <c r="FR95" s="107"/>
      <c r="FS95" s="107"/>
      <c r="FT95" s="107"/>
      <c r="FU95" s="107"/>
      <c r="FV95" s="107"/>
      <c r="FW95" s="107"/>
      <c r="FX95" s="107"/>
      <c r="FY95" s="107"/>
      <c r="FZ95" s="107"/>
      <c r="GA95" s="107"/>
      <c r="GB95" s="107"/>
      <c r="GC95" s="107"/>
      <c r="GD95" s="107"/>
      <c r="GE95" s="107"/>
      <c r="GF95" s="107"/>
      <c r="GG95" s="107"/>
      <c r="GH95" s="107"/>
      <c r="GI95" s="107"/>
      <c r="GJ95" s="107"/>
      <c r="GK95" s="107"/>
      <c r="GL95" s="107"/>
      <c r="GM95" s="107"/>
      <c r="GN95" s="107"/>
      <c r="GO95" s="107"/>
      <c r="GP95" s="107"/>
      <c r="GQ95" s="107"/>
      <c r="GR95" s="107"/>
      <c r="GS95" s="107"/>
      <c r="GT95" s="107"/>
      <c r="GU95" s="107"/>
      <c r="GV95" s="107"/>
      <c r="GW95" s="107"/>
      <c r="GX95" s="107"/>
      <c r="GY95" s="107"/>
    </row>
    <row r="96" spans="2:207" s="117" customFormat="1" ht="12.75">
      <c r="B96" s="107"/>
      <c r="C96" s="107"/>
      <c r="D96" s="116" t="s">
        <v>54</v>
      </c>
      <c r="E96" s="116" t="s">
        <v>51</v>
      </c>
      <c r="F96" s="107"/>
      <c r="G96" s="107"/>
      <c r="H96" s="107">
        <f aca="true" t="shared" si="81" ref="H96:P96">+H33</f>
        <v>0.4560990453120081</v>
      </c>
      <c r="I96" s="107">
        <f t="shared" si="81"/>
        <v>0.689444290267576</v>
      </c>
      <c r="J96" s="107">
        <f t="shared" si="81"/>
        <v>0.6878698906501495</v>
      </c>
      <c r="K96" s="107">
        <f t="shared" si="81"/>
        <v>0.4788079977126906</v>
      </c>
      <c r="L96" s="107">
        <f t="shared" si="81"/>
        <v>0.16759577820663624</v>
      </c>
      <c r="M96" s="107">
        <f t="shared" si="81"/>
        <v>-0.05976105930755931</v>
      </c>
      <c r="N96" s="107">
        <f t="shared" si="81"/>
        <v>-0.09138512350446903</v>
      </c>
      <c r="O96" s="107">
        <f t="shared" si="81"/>
        <v>-0.10653218667107264</v>
      </c>
      <c r="P96" s="107">
        <f t="shared" si="81"/>
        <v>-0.10815977487738311</v>
      </c>
      <c r="Q96" s="107">
        <f aca="true" t="shared" si="82" ref="Q96:BS96">+Q33</f>
        <v>-0.12603364120571106</v>
      </c>
      <c r="R96" s="107">
        <f t="shared" si="82"/>
        <v>-0.12656595453997083</v>
      </c>
      <c r="S96" s="107">
        <f t="shared" si="82"/>
        <v>-0.14334538371435968</v>
      </c>
      <c r="T96" s="107">
        <f t="shared" si="82"/>
        <v>-0.14283540710921164</v>
      </c>
      <c r="U96" s="107">
        <f t="shared" si="82"/>
        <v>-0.20260343401308287</v>
      </c>
      <c r="V96" s="107">
        <f t="shared" si="82"/>
        <v>-0.07943803386058407</v>
      </c>
      <c r="W96" s="107">
        <f t="shared" si="82"/>
        <v>0.18274287887643567</v>
      </c>
      <c r="X96" s="107">
        <f t="shared" si="82"/>
        <v>0.48055878323057133</v>
      </c>
      <c r="Y96" s="107">
        <f t="shared" si="82"/>
        <v>0.49124265654872606</v>
      </c>
      <c r="Z96" s="107">
        <f t="shared" si="82"/>
        <v>0.24970703503724898</v>
      </c>
      <c r="AA96" s="107">
        <f t="shared" si="82"/>
        <v>-0.0360718244084222</v>
      </c>
      <c r="AB96" s="107">
        <f t="shared" si="82"/>
        <v>-0.1971107290115953</v>
      </c>
      <c r="AC96" s="107">
        <f t="shared" si="82"/>
        <v>-0.17241882399574432</v>
      </c>
      <c r="AD96" s="107">
        <f t="shared" si="82"/>
        <v>-0.17227001902444336</v>
      </c>
      <c r="AE96" s="107">
        <f t="shared" si="82"/>
        <v>-0.17061403330551927</v>
      </c>
      <c r="AF96" s="107">
        <f t="shared" si="82"/>
        <v>-0.18629607189584454</v>
      </c>
      <c r="AG96" s="107">
        <f t="shared" si="82"/>
        <v>-0.18573575556701805</v>
      </c>
      <c r="AH96" s="107">
        <f t="shared" si="82"/>
        <v>-0.20251198800659712</v>
      </c>
      <c r="AI96" s="107">
        <f t="shared" si="82"/>
        <v>-0.20303589542272127</v>
      </c>
      <c r="AJ96" s="107">
        <f t="shared" si="82"/>
        <v>-0.20824210158243328</v>
      </c>
      <c r="AK96" s="107">
        <f t="shared" si="82"/>
        <v>-0.20565934554623463</v>
      </c>
      <c r="AL96" s="107">
        <f t="shared" si="82"/>
        <v>-0.19968215454583074</v>
      </c>
      <c r="AM96" s="107">
        <f t="shared" si="82"/>
        <v>-0.02304119292889814</v>
      </c>
      <c r="AN96" s="107">
        <f t="shared" si="82"/>
        <v>0.2636699712128132</v>
      </c>
      <c r="AO96" s="107">
        <f t="shared" si="82"/>
        <v>0.5778641858195117</v>
      </c>
      <c r="AP96" s="107">
        <f t="shared" si="82"/>
        <v>0.7279790379296777</v>
      </c>
      <c r="AQ96" s="107">
        <f t="shared" si="82"/>
        <v>0.5522777653264342</v>
      </c>
      <c r="AR96" s="107">
        <f t="shared" si="82"/>
        <v>0.26706621850751394</v>
      </c>
      <c r="AS96" s="107">
        <f t="shared" si="82"/>
        <v>0.13723775641192734</v>
      </c>
      <c r="AT96" s="107">
        <f t="shared" si="82"/>
        <v>0.18765694977802821</v>
      </c>
      <c r="AU96" s="107">
        <f t="shared" si="82"/>
        <v>0.35819942866768373</v>
      </c>
      <c r="AV96" s="107">
        <f t="shared" si="82"/>
        <v>0.29896908791737814</v>
      </c>
      <c r="AW96" s="107">
        <f t="shared" si="82"/>
        <v>0.02834838439788455</v>
      </c>
      <c r="AX96" s="107">
        <f t="shared" si="82"/>
        <v>-0.16742304036214137</v>
      </c>
      <c r="AY96" s="107">
        <f t="shared" si="82"/>
        <v>-0.20447124105154418</v>
      </c>
      <c r="AZ96" s="107">
        <f t="shared" si="82"/>
        <v>-0.1903743556237143</v>
      </c>
      <c r="BA96" s="107">
        <f t="shared" si="82"/>
        <v>-0.18405204862027177</v>
      </c>
      <c r="BB96" s="107">
        <f t="shared" si="82"/>
        <v>-0.16924157668537623</v>
      </c>
      <c r="BC96" s="107">
        <f t="shared" si="82"/>
        <v>-0.16220504166147326</v>
      </c>
      <c r="BD96" s="107">
        <f t="shared" si="82"/>
        <v>-0.1470294643704809</v>
      </c>
      <c r="BE96" s="107">
        <f t="shared" si="82"/>
        <v>0.0006746167940956879</v>
      </c>
      <c r="BF96" s="107">
        <f t="shared" si="82"/>
        <v>0.21747172696516848</v>
      </c>
      <c r="BG96" s="107">
        <f t="shared" si="82"/>
        <v>0.41030898383422915</v>
      </c>
      <c r="BH96" s="107">
        <f t="shared" si="82"/>
        <v>0.2863650864244167</v>
      </c>
      <c r="BI96" s="107">
        <f t="shared" si="82"/>
        <v>-0.004307054999032334</v>
      </c>
      <c r="BJ96" s="107">
        <f t="shared" si="82"/>
        <v>-0.1893158218251822</v>
      </c>
      <c r="BK96" s="107">
        <f t="shared" si="82"/>
        <v>-0.22412639571810303</v>
      </c>
      <c r="BL96" s="107">
        <f t="shared" si="82"/>
        <v>-0.21186655915219735</v>
      </c>
      <c r="BM96" s="107">
        <f t="shared" si="82"/>
        <v>-0.20810177543693822</v>
      </c>
      <c r="BN96" s="107">
        <f t="shared" si="82"/>
        <v>-0.19658123069356484</v>
      </c>
      <c r="BO96" s="107">
        <f t="shared" si="82"/>
        <v>-0.20624339514745035</v>
      </c>
      <c r="BP96" s="107">
        <f t="shared" si="82"/>
        <v>-0.1875501481838725</v>
      </c>
      <c r="BQ96" s="107">
        <f t="shared" si="82"/>
        <v>-0.19486261529740623</v>
      </c>
      <c r="BR96" s="107">
        <f t="shared" si="82"/>
        <v>-0.18977977913120114</v>
      </c>
      <c r="BS96" s="107">
        <f t="shared" si="82"/>
        <v>-0.20200597783111704</v>
      </c>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7"/>
      <c r="EL96" s="107"/>
      <c r="EM96" s="107"/>
      <c r="EN96" s="107"/>
      <c r="EO96" s="107"/>
      <c r="EP96" s="107"/>
      <c r="EQ96" s="107"/>
      <c r="ER96" s="107"/>
      <c r="ES96" s="107"/>
      <c r="ET96" s="107"/>
      <c r="EU96" s="107"/>
      <c r="EV96" s="107"/>
      <c r="EW96" s="107"/>
      <c r="EX96" s="107"/>
      <c r="EY96" s="107"/>
      <c r="EZ96" s="107"/>
      <c r="FA96" s="107"/>
      <c r="FB96" s="107"/>
      <c r="FC96" s="107"/>
      <c r="FD96" s="107"/>
      <c r="FE96" s="107"/>
      <c r="FF96" s="107"/>
      <c r="FG96" s="107"/>
      <c r="FH96" s="107"/>
      <c r="FI96" s="107"/>
      <c r="FJ96" s="107"/>
      <c r="FK96" s="107"/>
      <c r="FL96" s="107"/>
      <c r="FM96" s="107"/>
      <c r="FN96" s="107"/>
      <c r="FO96" s="107"/>
      <c r="FP96" s="107"/>
      <c r="FQ96" s="107"/>
      <c r="FR96" s="107"/>
      <c r="FS96" s="107"/>
      <c r="FT96" s="107"/>
      <c r="FU96" s="107"/>
      <c r="FV96" s="107"/>
      <c r="FW96" s="107"/>
      <c r="FX96" s="107"/>
      <c r="FY96" s="107"/>
      <c r="FZ96" s="107"/>
      <c r="GA96" s="107"/>
      <c r="GB96" s="107"/>
      <c r="GC96" s="107"/>
      <c r="GD96" s="107"/>
      <c r="GE96" s="107"/>
      <c r="GF96" s="107"/>
      <c r="GG96" s="107"/>
      <c r="GH96" s="107"/>
      <c r="GI96" s="107"/>
      <c r="GJ96" s="107"/>
      <c r="GK96" s="107"/>
      <c r="GL96" s="107"/>
      <c r="GM96" s="107"/>
      <c r="GN96" s="107"/>
      <c r="GO96" s="107"/>
      <c r="GP96" s="107"/>
      <c r="GQ96" s="107"/>
      <c r="GR96" s="107"/>
      <c r="GS96" s="107"/>
      <c r="GT96" s="107"/>
      <c r="GU96" s="107"/>
      <c r="GV96" s="107"/>
      <c r="GW96" s="107"/>
      <c r="GX96" s="107"/>
      <c r="GY96" s="107"/>
    </row>
    <row r="97" spans="2:207" s="117" customFormat="1" ht="12.75">
      <c r="B97" s="118" t="s">
        <v>141</v>
      </c>
      <c r="C97" s="118" t="s">
        <v>141</v>
      </c>
      <c r="D97" s="115"/>
      <c r="E97" s="115"/>
      <c r="F97" s="119"/>
      <c r="G97" s="119"/>
      <c r="H97" s="114">
        <f aca="true" t="shared" si="83" ref="H97:P97">+H59</f>
        <v>-1</v>
      </c>
      <c r="I97" s="114">
        <f t="shared" si="83"/>
        <v>-1</v>
      </c>
      <c r="J97" s="114">
        <f t="shared" si="83"/>
        <v>-1</v>
      </c>
      <c r="K97" s="114">
        <f t="shared" si="83"/>
        <v>-1</v>
      </c>
      <c r="L97" s="114">
        <f t="shared" si="83"/>
        <v>1</v>
      </c>
      <c r="M97" s="114">
        <f t="shared" si="83"/>
        <v>1</v>
      </c>
      <c r="N97" s="114">
        <f t="shared" si="83"/>
        <v>-1</v>
      </c>
      <c r="O97" s="114">
        <f t="shared" si="83"/>
        <v>1</v>
      </c>
      <c r="P97" s="114">
        <f t="shared" si="83"/>
        <v>-1</v>
      </c>
      <c r="Q97" s="114">
        <f aca="true" t="shared" si="84" ref="Q97:BS97">+Q59</f>
        <v>1</v>
      </c>
      <c r="R97" s="114">
        <f t="shared" si="84"/>
        <v>-1</v>
      </c>
      <c r="S97" s="114">
        <f t="shared" si="84"/>
        <v>1</v>
      </c>
      <c r="T97" s="114">
        <f t="shared" si="84"/>
        <v>-1</v>
      </c>
      <c r="U97" s="114">
        <f t="shared" si="84"/>
        <v>1</v>
      </c>
      <c r="V97" s="114">
        <f t="shared" si="84"/>
        <v>1</v>
      </c>
      <c r="W97" s="114">
        <f t="shared" si="84"/>
        <v>1</v>
      </c>
      <c r="X97" s="114">
        <f t="shared" si="84"/>
        <v>-1</v>
      </c>
      <c r="Y97" s="114">
        <f t="shared" si="84"/>
        <v>-1</v>
      </c>
      <c r="Z97" s="114">
        <f t="shared" si="84"/>
        <v>-1</v>
      </c>
      <c r="AA97" s="114">
        <f t="shared" si="84"/>
        <v>-1</v>
      </c>
      <c r="AB97" s="114">
        <f t="shared" si="84"/>
        <v>-1</v>
      </c>
      <c r="AC97" s="114">
        <f t="shared" si="84"/>
        <v>1</v>
      </c>
      <c r="AD97" s="114">
        <f t="shared" si="84"/>
        <v>-1</v>
      </c>
      <c r="AE97" s="114">
        <f t="shared" si="84"/>
        <v>1</v>
      </c>
      <c r="AF97" s="114">
        <f t="shared" si="84"/>
        <v>-1</v>
      </c>
      <c r="AG97" s="114">
        <f t="shared" si="84"/>
        <v>1</v>
      </c>
      <c r="AH97" s="114">
        <f t="shared" si="84"/>
        <v>-1</v>
      </c>
      <c r="AI97" s="114">
        <f t="shared" si="84"/>
        <v>1</v>
      </c>
      <c r="AJ97" s="114">
        <f t="shared" si="84"/>
        <v>-1</v>
      </c>
      <c r="AK97" s="114">
        <f t="shared" si="84"/>
        <v>1</v>
      </c>
      <c r="AL97" s="114">
        <f t="shared" si="84"/>
        <v>-1</v>
      </c>
      <c r="AM97" s="114">
        <f t="shared" si="84"/>
        <v>-1</v>
      </c>
      <c r="AN97" s="114">
        <f t="shared" si="84"/>
        <v>-1</v>
      </c>
      <c r="AO97" s="114">
        <f t="shared" si="84"/>
        <v>1</v>
      </c>
      <c r="AP97" s="114">
        <f t="shared" si="84"/>
        <v>1</v>
      </c>
      <c r="AQ97" s="114">
        <f t="shared" si="84"/>
        <v>1</v>
      </c>
      <c r="AR97" s="114">
        <f t="shared" si="84"/>
        <v>1</v>
      </c>
      <c r="AS97" s="114">
        <f t="shared" si="84"/>
        <v>1</v>
      </c>
      <c r="AT97" s="114">
        <f t="shared" si="84"/>
        <v>1</v>
      </c>
      <c r="AU97" s="114">
        <f t="shared" si="84"/>
        <v>-1</v>
      </c>
      <c r="AV97" s="114">
        <f t="shared" si="84"/>
        <v>-1</v>
      </c>
      <c r="AW97" s="114">
        <f t="shared" si="84"/>
        <v>1</v>
      </c>
      <c r="AX97" s="114">
        <f t="shared" si="84"/>
        <v>1</v>
      </c>
      <c r="AY97" s="114">
        <f t="shared" si="84"/>
        <v>1</v>
      </c>
      <c r="AZ97" s="114">
        <f t="shared" si="84"/>
        <v>-1</v>
      </c>
      <c r="BA97" s="114">
        <f t="shared" si="84"/>
        <v>1</v>
      </c>
      <c r="BB97" s="114">
        <f t="shared" si="84"/>
        <v>-1</v>
      </c>
      <c r="BC97" s="114">
        <f t="shared" si="84"/>
        <v>1</v>
      </c>
      <c r="BD97" s="114">
        <f t="shared" si="84"/>
        <v>1</v>
      </c>
      <c r="BE97" s="114">
        <f t="shared" si="84"/>
        <v>1</v>
      </c>
      <c r="BF97" s="114">
        <f t="shared" si="84"/>
        <v>-1</v>
      </c>
      <c r="BG97" s="114">
        <f t="shared" si="84"/>
        <v>-1</v>
      </c>
      <c r="BH97" s="114">
        <f t="shared" si="84"/>
        <v>-1</v>
      </c>
      <c r="BI97" s="114">
        <f t="shared" si="84"/>
        <v>-1</v>
      </c>
      <c r="BJ97" s="114">
        <f t="shared" si="84"/>
        <v>-1</v>
      </c>
      <c r="BK97" s="114">
        <f t="shared" si="84"/>
        <v>-1</v>
      </c>
      <c r="BL97" s="114">
        <f t="shared" si="84"/>
        <v>1</v>
      </c>
      <c r="BM97" s="114">
        <f t="shared" si="84"/>
        <v>-1</v>
      </c>
      <c r="BN97" s="114">
        <f t="shared" si="84"/>
        <v>1</v>
      </c>
      <c r="BO97" s="114">
        <f t="shared" si="84"/>
        <v>-1</v>
      </c>
      <c r="BP97" s="114">
        <f t="shared" si="84"/>
        <v>1</v>
      </c>
      <c r="BQ97" s="114">
        <f t="shared" si="84"/>
        <v>-1</v>
      </c>
      <c r="BR97" s="114">
        <f t="shared" si="84"/>
        <v>1</v>
      </c>
      <c r="BS97" s="114">
        <f t="shared" si="84"/>
        <v>-1</v>
      </c>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c r="FV97" s="107"/>
      <c r="FW97" s="107"/>
      <c r="FX97" s="107"/>
      <c r="FY97" s="107"/>
      <c r="FZ97" s="107"/>
      <c r="GA97" s="107"/>
      <c r="GB97" s="107"/>
      <c r="GC97" s="107"/>
      <c r="GD97" s="107"/>
      <c r="GE97" s="107"/>
      <c r="GF97" s="107"/>
      <c r="GG97" s="107"/>
      <c r="GH97" s="107"/>
      <c r="GI97" s="107"/>
      <c r="GJ97" s="107"/>
      <c r="GK97" s="107"/>
      <c r="GL97" s="107"/>
      <c r="GM97" s="107"/>
      <c r="GN97" s="107"/>
      <c r="GO97" s="107"/>
      <c r="GP97" s="107"/>
      <c r="GQ97" s="107"/>
      <c r="GR97" s="107"/>
      <c r="GS97" s="107"/>
      <c r="GT97" s="107"/>
      <c r="GU97" s="107"/>
      <c r="GV97" s="107"/>
      <c r="GW97" s="107"/>
      <c r="GX97" s="107"/>
      <c r="GY97" s="107"/>
    </row>
    <row r="98" spans="2:207" s="117" customFormat="1" ht="12.75">
      <c r="B98" s="118" t="s">
        <v>236</v>
      </c>
      <c r="C98" s="132" t="s">
        <v>230</v>
      </c>
      <c r="D98" s="115" t="s">
        <v>49</v>
      </c>
      <c r="E98" s="116" t="s">
        <v>7</v>
      </c>
      <c r="F98" s="107"/>
      <c r="G98" s="107"/>
      <c r="H98" s="107">
        <f aca="true" t="shared" si="85" ref="H98:P98">+H70</f>
        <v>0.357</v>
      </c>
      <c r="I98" s="107">
        <f t="shared" si="85"/>
        <v>0.341</v>
      </c>
      <c r="J98" s="107">
        <f t="shared" si="85"/>
        <v>0.496</v>
      </c>
      <c r="K98" s="107">
        <f t="shared" si="85"/>
        <v>0.569</v>
      </c>
      <c r="L98" s="107">
        <f t="shared" si="85"/>
        <v>0.403</v>
      </c>
      <c r="M98" s="107">
        <f t="shared" si="85"/>
        <v>0.452</v>
      </c>
      <c r="N98" s="107">
        <f t="shared" si="85"/>
        <v>2.8</v>
      </c>
      <c r="O98" s="107">
        <f t="shared" si="85"/>
        <v>4.132</v>
      </c>
      <c r="P98" s="107">
        <f t="shared" si="85"/>
        <v>4.28</v>
      </c>
      <c r="Q98" s="107">
        <f aca="true" t="shared" si="86" ref="Q98:BS98">+Q70</f>
        <v>4.132</v>
      </c>
      <c r="R98" s="107">
        <f t="shared" si="86"/>
        <v>4.28</v>
      </c>
      <c r="S98" s="107">
        <f t="shared" si="86"/>
        <v>4.132</v>
      </c>
      <c r="T98" s="107">
        <f t="shared" si="86"/>
        <v>1.366</v>
      </c>
      <c r="U98" s="107">
        <f t="shared" si="86"/>
        <v>0.382</v>
      </c>
      <c r="V98" s="107">
        <f t="shared" si="86"/>
        <v>0.987</v>
      </c>
      <c r="W98" s="107">
        <f t="shared" si="86"/>
        <v>2.016</v>
      </c>
      <c r="X98" s="107">
        <f t="shared" si="86"/>
        <v>0.203</v>
      </c>
      <c r="Y98" s="107">
        <f t="shared" si="86"/>
        <v>0.326</v>
      </c>
      <c r="Z98" s="107">
        <f t="shared" si="86"/>
        <v>0.341</v>
      </c>
      <c r="AA98" s="107">
        <f t="shared" si="86"/>
        <v>0.466</v>
      </c>
      <c r="AB98" s="107">
        <f t="shared" si="86"/>
        <v>0.569</v>
      </c>
      <c r="AC98" s="107">
        <f t="shared" si="86"/>
        <v>1.327</v>
      </c>
      <c r="AD98" s="107">
        <f t="shared" si="86"/>
        <v>4.28</v>
      </c>
      <c r="AE98" s="107">
        <f t="shared" si="86"/>
        <v>4.132</v>
      </c>
      <c r="AF98" s="107">
        <f t="shared" si="86"/>
        <v>4.28</v>
      </c>
      <c r="AG98" s="107">
        <f t="shared" si="86"/>
        <v>4.132</v>
      </c>
      <c r="AH98" s="107">
        <f t="shared" si="86"/>
        <v>4.28</v>
      </c>
      <c r="AI98" s="107">
        <f t="shared" si="86"/>
        <v>8.607</v>
      </c>
      <c r="AJ98" s="107">
        <f t="shared" si="86"/>
        <v>9.02</v>
      </c>
      <c r="AK98" s="107">
        <f t="shared" si="86"/>
        <v>114.17</v>
      </c>
      <c r="AL98" s="107">
        <f t="shared" si="86"/>
        <v>0.439</v>
      </c>
      <c r="AM98" s="107">
        <f t="shared" si="86"/>
        <v>1.366</v>
      </c>
      <c r="AN98" s="107">
        <f t="shared" si="86"/>
        <v>2.8</v>
      </c>
      <c r="AO98" s="107">
        <f t="shared" si="86"/>
        <v>0.403</v>
      </c>
      <c r="AP98" s="107">
        <f t="shared" si="86"/>
        <v>0.195</v>
      </c>
      <c r="AQ98" s="107">
        <f t="shared" si="86"/>
        <v>0.316</v>
      </c>
      <c r="AR98" s="107">
        <f t="shared" si="86"/>
        <v>0.346</v>
      </c>
      <c r="AS98" s="107">
        <f t="shared" si="86"/>
        <v>0.649</v>
      </c>
      <c r="AT98" s="107">
        <f t="shared" si="86"/>
        <v>0.987</v>
      </c>
      <c r="AU98" s="107">
        <f t="shared" si="86"/>
        <v>0.279</v>
      </c>
      <c r="AV98" s="107">
        <f t="shared" si="86"/>
        <v>0.29</v>
      </c>
      <c r="AW98" s="107">
        <f t="shared" si="86"/>
        <v>0.316</v>
      </c>
      <c r="AX98" s="107">
        <f t="shared" si="86"/>
        <v>0.649</v>
      </c>
      <c r="AY98" s="107">
        <f t="shared" si="86"/>
        <v>8.607</v>
      </c>
      <c r="AZ98" s="107">
        <f t="shared" si="86"/>
        <v>9.02</v>
      </c>
      <c r="BA98" s="107">
        <f t="shared" si="86"/>
        <v>8.607</v>
      </c>
      <c r="BB98" s="107">
        <f t="shared" si="86"/>
        <v>9.02</v>
      </c>
      <c r="BC98" s="107">
        <f t="shared" si="86"/>
        <v>8.607</v>
      </c>
      <c r="BD98" s="107">
        <f t="shared" si="86"/>
        <v>0.649</v>
      </c>
      <c r="BE98" s="107">
        <f t="shared" si="86"/>
        <v>4.132</v>
      </c>
      <c r="BF98" s="107">
        <f t="shared" si="86"/>
        <v>4.28</v>
      </c>
      <c r="BG98" s="107">
        <f t="shared" si="86"/>
        <v>0.203</v>
      </c>
      <c r="BH98" s="107">
        <f t="shared" si="86"/>
        <v>0.313</v>
      </c>
      <c r="BI98" s="107">
        <f t="shared" si="86"/>
        <v>0.326</v>
      </c>
      <c r="BJ98" s="107">
        <f t="shared" si="86"/>
        <v>0.73</v>
      </c>
      <c r="BK98" s="107">
        <f t="shared" si="86"/>
        <v>9.02</v>
      </c>
      <c r="BL98" s="107">
        <f t="shared" si="86"/>
        <v>8.607</v>
      </c>
      <c r="BM98" s="107">
        <f t="shared" si="86"/>
        <v>9.02</v>
      </c>
      <c r="BN98" s="107">
        <f t="shared" si="86"/>
        <v>4.132</v>
      </c>
      <c r="BO98" s="107">
        <f t="shared" si="86"/>
        <v>2.8</v>
      </c>
      <c r="BP98" s="107">
        <f t="shared" si="86"/>
        <v>2.713</v>
      </c>
      <c r="BQ98" s="107">
        <f t="shared" si="86"/>
        <v>4.28</v>
      </c>
      <c r="BR98" s="107">
        <f t="shared" si="86"/>
        <v>4.132</v>
      </c>
      <c r="BS98" s="107">
        <f t="shared" si="86"/>
        <v>2.8</v>
      </c>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c r="FV98" s="107"/>
      <c r="FW98" s="107"/>
      <c r="FX98" s="107"/>
      <c r="FY98" s="107"/>
      <c r="FZ98" s="107"/>
      <c r="GA98" s="107"/>
      <c r="GB98" s="107"/>
      <c r="GC98" s="107"/>
      <c r="GD98" s="107"/>
      <c r="GE98" s="107"/>
      <c r="GF98" s="107"/>
      <c r="GG98" s="107"/>
      <c r="GH98" s="107"/>
      <c r="GI98" s="107"/>
      <c r="GJ98" s="107"/>
      <c r="GK98" s="107"/>
      <c r="GL98" s="107"/>
      <c r="GM98" s="107"/>
      <c r="GN98" s="107"/>
      <c r="GO98" s="107"/>
      <c r="GP98" s="107"/>
      <c r="GQ98" s="107"/>
      <c r="GR98" s="107"/>
      <c r="GS98" s="107"/>
      <c r="GT98" s="107"/>
      <c r="GU98" s="107"/>
      <c r="GV98" s="107"/>
      <c r="GW98" s="107"/>
      <c r="GX98" s="107"/>
      <c r="GY98" s="107"/>
    </row>
    <row r="99" spans="2:207" s="117" customFormat="1" ht="25.5">
      <c r="B99" s="108" t="s">
        <v>237</v>
      </c>
      <c r="C99" s="134" t="s">
        <v>238</v>
      </c>
      <c r="D99" s="122" t="s">
        <v>163</v>
      </c>
      <c r="E99" s="116" t="s">
        <v>52</v>
      </c>
      <c r="F99" s="107"/>
      <c r="G99" s="107"/>
      <c r="H99" s="107">
        <f aca="true" t="shared" si="87" ref="H99:P99">+H28</f>
        <v>1.5707963267948966</v>
      </c>
      <c r="I99" s="107">
        <f t="shared" si="87"/>
        <v>0.7005899110118083</v>
      </c>
      <c r="J99" s="107">
        <f t="shared" si="87"/>
        <v>6.081809444168048</v>
      </c>
      <c r="K99" s="107">
        <f t="shared" si="87"/>
        <v>5.42452587479997</v>
      </c>
      <c r="L99" s="107">
        <f t="shared" si="87"/>
        <v>4.8434789576783475</v>
      </c>
      <c r="M99" s="107">
        <f t="shared" si="87"/>
        <v>5.628877121075796</v>
      </c>
      <c r="N99" s="107">
        <f t="shared" si="87"/>
        <v>0.05722335540023126</v>
      </c>
      <c r="O99" s="107">
        <f t="shared" si="87"/>
        <v>6.211152061072288</v>
      </c>
      <c r="P99" s="107">
        <f t="shared" si="87"/>
        <v>0.016230547493558137</v>
      </c>
      <c r="Q99" s="107">
        <f aca="true" t="shared" si="88" ref="Q99:BS99">+Q28</f>
        <v>6.214156440431287</v>
      </c>
      <c r="R99" s="107">
        <f t="shared" si="88"/>
        <v>0.01923492685255742</v>
      </c>
      <c r="S99" s="107">
        <f t="shared" si="88"/>
        <v>6.217160819790287</v>
      </c>
      <c r="T99" s="107">
        <f t="shared" si="88"/>
        <v>0.0222393062115567</v>
      </c>
      <c r="U99" s="107">
        <f t="shared" si="88"/>
        <v>6.046911410376083</v>
      </c>
      <c r="V99" s="107">
        <f t="shared" si="88"/>
        <v>0.5856949127831825</v>
      </c>
      <c r="W99" s="107">
        <f t="shared" si="88"/>
        <v>0.9370768399145527</v>
      </c>
      <c r="X99" s="107">
        <f t="shared" si="88"/>
        <v>1.1149597252905583</v>
      </c>
      <c r="Y99" s="107">
        <f t="shared" si="88"/>
        <v>6.050116184747979</v>
      </c>
      <c r="Z99" s="107">
        <f t="shared" si="88"/>
        <v>5.113985040496475</v>
      </c>
      <c r="AA99" s="107">
        <f t="shared" si="88"/>
        <v>4.212019266473128</v>
      </c>
      <c r="AB99" s="107">
        <f t="shared" si="88"/>
        <v>3.5178096538821246</v>
      </c>
      <c r="AC99" s="107">
        <f t="shared" si="88"/>
        <v>2.9367627367605014</v>
      </c>
      <c r="AD99" s="107">
        <f t="shared" si="88"/>
        <v>3.202312832121243</v>
      </c>
      <c r="AE99" s="107">
        <f t="shared" si="88"/>
        <v>3.117053417879386</v>
      </c>
      <c r="AF99" s="107">
        <f t="shared" si="88"/>
        <v>3.205317211480242</v>
      </c>
      <c r="AG99" s="107">
        <f t="shared" si="88"/>
        <v>3.1200577972383847</v>
      </c>
      <c r="AH99" s="107">
        <f t="shared" si="88"/>
        <v>3.208321590839241</v>
      </c>
      <c r="AI99" s="107">
        <f t="shared" si="88"/>
        <v>3.123062176597384</v>
      </c>
      <c r="AJ99" s="107">
        <f t="shared" si="88"/>
        <v>3.165795079551112</v>
      </c>
      <c r="AK99" s="107">
        <f t="shared" si="88"/>
        <v>3.12500415381128</v>
      </c>
      <c r="AL99" s="107">
        <f t="shared" si="88"/>
        <v>3.12500415381128</v>
      </c>
      <c r="AM99" s="107">
        <f t="shared" si="88"/>
        <v>2.3952641279774305</v>
      </c>
      <c r="AN99" s="107">
        <f t="shared" si="88"/>
        <v>2.136750924962371</v>
      </c>
      <c r="AO99" s="107">
        <f t="shared" si="88"/>
        <v>2.007494323454841</v>
      </c>
      <c r="AP99" s="107">
        <f t="shared" si="88"/>
        <v>2.7928924868522893</v>
      </c>
      <c r="AQ99" s="107">
        <f t="shared" si="88"/>
        <v>4.1813117120342955</v>
      </c>
      <c r="AR99" s="107">
        <f t="shared" si="88"/>
        <v>5.141694958468481</v>
      </c>
      <c r="AS99" s="107">
        <f t="shared" si="88"/>
        <v>6.034967086477145</v>
      </c>
      <c r="AT99" s="107">
        <f t="shared" si="88"/>
        <v>0.2688081853276783</v>
      </c>
      <c r="AU99" s="107">
        <f t="shared" si="88"/>
        <v>0.6201901124590485</v>
      </c>
      <c r="AV99" s="107">
        <f t="shared" si="88"/>
        <v>5.841175038195668</v>
      </c>
      <c r="AW99" s="107">
        <f t="shared" si="88"/>
        <v>4.811430779519013</v>
      </c>
      <c r="AX99" s="107">
        <f t="shared" si="88"/>
        <v>5.771814025953199</v>
      </c>
      <c r="AY99" s="107">
        <f t="shared" si="88"/>
        <v>0.005655124803731539</v>
      </c>
      <c r="AZ99" s="107">
        <f t="shared" si="88"/>
        <v>0.048388027757460136</v>
      </c>
      <c r="BA99" s="107">
        <f t="shared" si="88"/>
        <v>0.0075971020176278685</v>
      </c>
      <c r="BB99" s="107">
        <f t="shared" si="88"/>
        <v>0.050330004971356465</v>
      </c>
      <c r="BC99" s="107">
        <f t="shared" si="88"/>
        <v>0.009539079231524198</v>
      </c>
      <c r="BD99" s="107">
        <f t="shared" si="88"/>
        <v>0.052271982185252794</v>
      </c>
      <c r="BE99" s="107">
        <f t="shared" si="88"/>
        <v>0.5692983882153723</v>
      </c>
      <c r="BF99" s="107">
        <f t="shared" si="88"/>
        <v>0.6575621818162283</v>
      </c>
      <c r="BG99" s="107">
        <f t="shared" si="88"/>
        <v>0.572302767574371</v>
      </c>
      <c r="BH99" s="107">
        <f t="shared" si="88"/>
        <v>5.5074592270317915</v>
      </c>
      <c r="BI99" s="107">
        <f t="shared" si="88"/>
        <v>4.539553396421882</v>
      </c>
      <c r="BJ99" s="107">
        <f t="shared" si="88"/>
        <v>3.603422252170378</v>
      </c>
      <c r="BK99" s="107">
        <f t="shared" si="88"/>
        <v>3.1394573796752647</v>
      </c>
      <c r="BL99" s="107">
        <f t="shared" si="88"/>
        <v>3.0986664539354325</v>
      </c>
      <c r="BM99" s="107">
        <f t="shared" si="88"/>
        <v>3.141399356889161</v>
      </c>
      <c r="BN99" s="107">
        <f t="shared" si="88"/>
        <v>3.100608431149329</v>
      </c>
      <c r="BO99" s="107">
        <f t="shared" si="88"/>
        <v>3.188872224750185</v>
      </c>
      <c r="BP99" s="107">
        <f t="shared" si="88"/>
        <v>3.059615623242655</v>
      </c>
      <c r="BQ99" s="107">
        <f t="shared" si="88"/>
        <v>3.192915850903063</v>
      </c>
      <c r="BR99" s="107">
        <f t="shared" si="88"/>
        <v>3.107656436661206</v>
      </c>
      <c r="BS99" s="107">
        <f t="shared" si="88"/>
        <v>3.195920230262062</v>
      </c>
      <c r="BT99" s="107"/>
      <c r="BU99" s="107"/>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07"/>
      <c r="EA99" s="107"/>
      <c r="EB99" s="107"/>
      <c r="EC99" s="107"/>
      <c r="ED99" s="107"/>
      <c r="EE99" s="107"/>
      <c r="EF99" s="107"/>
      <c r="EG99" s="107"/>
      <c r="EH99" s="107"/>
      <c r="EI99" s="107"/>
      <c r="EJ99" s="107"/>
      <c r="EK99" s="107"/>
      <c r="EL99" s="107"/>
      <c r="EM99" s="107"/>
      <c r="EN99" s="107"/>
      <c r="EO99" s="107"/>
      <c r="EP99" s="107"/>
      <c r="EQ99" s="107"/>
      <c r="ER99" s="107"/>
      <c r="ES99" s="107"/>
      <c r="ET99" s="107"/>
      <c r="EU99" s="107"/>
      <c r="EV99" s="107"/>
      <c r="EW99" s="107"/>
      <c r="EX99" s="107"/>
      <c r="EY99" s="107"/>
      <c r="EZ99" s="107"/>
      <c r="FA99" s="107"/>
      <c r="FB99" s="107"/>
      <c r="FC99" s="107"/>
      <c r="FD99" s="107"/>
      <c r="FE99" s="107"/>
      <c r="FF99" s="107"/>
      <c r="FG99" s="107"/>
      <c r="FH99" s="107"/>
      <c r="FI99" s="107"/>
      <c r="FJ99" s="107"/>
      <c r="FK99" s="107"/>
      <c r="FL99" s="107"/>
      <c r="FM99" s="107"/>
      <c r="FN99" s="107"/>
      <c r="FO99" s="107"/>
      <c r="FP99" s="107"/>
      <c r="FQ99" s="107"/>
      <c r="FR99" s="107"/>
      <c r="FS99" s="107"/>
      <c r="FT99" s="107"/>
      <c r="FU99" s="107"/>
      <c r="FV99" s="107"/>
      <c r="FW99" s="107"/>
      <c r="FX99" s="107"/>
      <c r="FY99" s="107"/>
      <c r="FZ99" s="107"/>
      <c r="GA99" s="107"/>
      <c r="GB99" s="107"/>
      <c r="GC99" s="107"/>
      <c r="GD99" s="107"/>
      <c r="GE99" s="107"/>
      <c r="GF99" s="107"/>
      <c r="GG99" s="107"/>
      <c r="GH99" s="107"/>
      <c r="GI99" s="107"/>
      <c r="GJ99" s="107"/>
      <c r="GK99" s="107"/>
      <c r="GL99" s="107"/>
      <c r="GM99" s="107"/>
      <c r="GN99" s="107"/>
      <c r="GO99" s="107"/>
      <c r="GP99" s="107"/>
      <c r="GQ99" s="107"/>
      <c r="GR99" s="107"/>
      <c r="GS99" s="107"/>
      <c r="GT99" s="107"/>
      <c r="GU99" s="107"/>
      <c r="GV99" s="107"/>
      <c r="GW99" s="107"/>
      <c r="GX99" s="107"/>
      <c r="GY99" s="107"/>
    </row>
    <row r="100" spans="2:207" s="117" customFormat="1" ht="12.75">
      <c r="B100" s="106" t="s">
        <v>239</v>
      </c>
      <c r="C100" s="135" t="s">
        <v>1</v>
      </c>
      <c r="D100" s="122" t="s">
        <v>53</v>
      </c>
      <c r="E100" s="116" t="s">
        <v>87</v>
      </c>
      <c r="F100" s="107"/>
      <c r="G100" s="107"/>
      <c r="H100" s="107">
        <f aca="true" t="shared" si="89" ref="H100:P100">+H103</f>
        <v>-0.24237282602690133</v>
      </c>
      <c r="I100" s="107">
        <f t="shared" si="89"/>
        <v>-0.2523204697249832</v>
      </c>
      <c r="J100" s="107">
        <f t="shared" si="89"/>
        <v>-0.18030492102199594</v>
      </c>
      <c r="K100" s="107">
        <f t="shared" si="89"/>
        <v>-0.15879209738166894</v>
      </c>
      <c r="L100" s="107">
        <f t="shared" si="89"/>
        <v>0.21767191416171144</v>
      </c>
      <c r="M100" s="107">
        <f t="shared" si="89"/>
        <v>0.19614615763162715</v>
      </c>
      <c r="N100" s="107">
        <f t="shared" si="89"/>
        <v>-0.03439347569309278</v>
      </c>
      <c r="O100" s="107">
        <f t="shared" si="89"/>
        <v>0.023434500959942824</v>
      </c>
      <c r="P100" s="107">
        <f t="shared" si="89"/>
        <v>-0.022633499553032548</v>
      </c>
      <c r="Q100" s="107">
        <f aca="true" t="shared" si="90" ref="Q100:BS100">+Q103</f>
        <v>0.023434500959942824</v>
      </c>
      <c r="R100" s="107">
        <f t="shared" si="90"/>
        <v>-0.022633499553032548</v>
      </c>
      <c r="S100" s="107">
        <f t="shared" si="90"/>
        <v>0.023434500959942824</v>
      </c>
      <c r="T100" s="107">
        <f t="shared" si="90"/>
        <v>-0.06925003959661721</v>
      </c>
      <c r="U100" s="107">
        <f t="shared" si="90"/>
        <v>0.22827548749927778</v>
      </c>
      <c r="V100" s="107">
        <f t="shared" si="90"/>
        <v>0.09465555833412975</v>
      </c>
      <c r="W100" s="107">
        <f t="shared" si="90"/>
        <v>0.04745780619633846</v>
      </c>
      <c r="X100" s="107">
        <f t="shared" si="90"/>
        <v>-0.39168146747834887</v>
      </c>
      <c r="Y100" s="107">
        <f t="shared" si="90"/>
        <v>-0.2621445266587313</v>
      </c>
      <c r="Z100" s="107">
        <f t="shared" si="90"/>
        <v>-0.2523204697249832</v>
      </c>
      <c r="AA100" s="107">
        <f t="shared" si="90"/>
        <v>-0.19091517897059743</v>
      </c>
      <c r="AB100" s="107">
        <f t="shared" si="90"/>
        <v>-0.15879209738166894</v>
      </c>
      <c r="AC100" s="107">
        <f t="shared" si="90"/>
        <v>0.07120212055180279</v>
      </c>
      <c r="AD100" s="107">
        <f t="shared" si="90"/>
        <v>-0.022633499553032548</v>
      </c>
      <c r="AE100" s="107">
        <f t="shared" si="90"/>
        <v>0.023434500959942824</v>
      </c>
      <c r="AF100" s="107">
        <f t="shared" si="90"/>
        <v>-0.022633499553032548</v>
      </c>
      <c r="AG100" s="107">
        <f t="shared" si="90"/>
        <v>0.023434500959942824</v>
      </c>
      <c r="AH100" s="107">
        <f t="shared" si="90"/>
        <v>-0.022633499553032548</v>
      </c>
      <c r="AI100" s="107">
        <f t="shared" si="90"/>
        <v>0.011321165459523818</v>
      </c>
      <c r="AJ100" s="107">
        <f t="shared" si="90"/>
        <v>-0.010804966879953977</v>
      </c>
      <c r="AK100" s="107">
        <f t="shared" si="90"/>
        <v>-0.0008587368985662501</v>
      </c>
      <c r="AL100" s="107">
        <f t="shared" si="90"/>
        <v>-0.20142378894356275</v>
      </c>
      <c r="AM100" s="107">
        <f t="shared" si="90"/>
        <v>-0.06925003959661721</v>
      </c>
      <c r="AN100" s="107">
        <f t="shared" si="90"/>
        <v>-0.03439347569309278</v>
      </c>
      <c r="AO100" s="107">
        <f t="shared" si="90"/>
        <v>0.21767191416171144</v>
      </c>
      <c r="AP100" s="107">
        <f t="shared" si="90"/>
        <v>0.4037414308102419</v>
      </c>
      <c r="AQ100" s="107">
        <f t="shared" si="90"/>
        <v>0.26954042917722737</v>
      </c>
      <c r="AR100" s="107">
        <f t="shared" si="90"/>
        <v>0.2491456285491429</v>
      </c>
      <c r="AS100" s="107">
        <f t="shared" si="90"/>
        <v>0.14062896200164704</v>
      </c>
      <c r="AT100" s="107">
        <f t="shared" si="90"/>
        <v>0.09465555833412975</v>
      </c>
      <c r="AU100" s="107">
        <f t="shared" si="90"/>
        <v>-0.30012207087737947</v>
      </c>
      <c r="AV100" s="107">
        <f t="shared" si="90"/>
        <v>-0.2908340220102113</v>
      </c>
      <c r="AW100" s="107">
        <f t="shared" si="90"/>
        <v>0.26954042917722737</v>
      </c>
      <c r="AX100" s="107">
        <f t="shared" si="90"/>
        <v>0.14062896200164704</v>
      </c>
      <c r="AY100" s="107">
        <f t="shared" si="90"/>
        <v>0.011321165459523818</v>
      </c>
      <c r="AZ100" s="107">
        <f t="shared" si="90"/>
        <v>-0.010804966879953977</v>
      </c>
      <c r="BA100" s="107">
        <f t="shared" si="90"/>
        <v>0.011321165459523818</v>
      </c>
      <c r="BB100" s="107">
        <f t="shared" si="90"/>
        <v>-0.010804966879953977</v>
      </c>
      <c r="BC100" s="107">
        <f t="shared" si="90"/>
        <v>0.011321165459523818</v>
      </c>
      <c r="BD100" s="107">
        <f t="shared" si="90"/>
        <v>0.14062896200164704</v>
      </c>
      <c r="BE100" s="107">
        <f t="shared" si="90"/>
        <v>0.023434500959942824</v>
      </c>
      <c r="BF100" s="107">
        <f t="shared" si="90"/>
        <v>-0.022633499553032548</v>
      </c>
      <c r="BG100" s="107">
        <f t="shared" si="90"/>
        <v>-0.39168146747834887</v>
      </c>
      <c r="BH100" s="107">
        <f t="shared" si="90"/>
        <v>-0.2718409302109886</v>
      </c>
      <c r="BI100" s="107">
        <f t="shared" si="90"/>
        <v>-0.2621445266587313</v>
      </c>
      <c r="BJ100" s="107">
        <f t="shared" si="90"/>
        <v>-0.12583638901978406</v>
      </c>
      <c r="BK100" s="107">
        <f t="shared" si="90"/>
        <v>-0.010804966879953977</v>
      </c>
      <c r="BL100" s="107">
        <f t="shared" si="90"/>
        <v>0.011321165459523818</v>
      </c>
      <c r="BM100" s="107">
        <f t="shared" si="90"/>
        <v>-0.010804966879953977</v>
      </c>
      <c r="BN100" s="107">
        <f t="shared" si="90"/>
        <v>0.023434500959942824</v>
      </c>
      <c r="BO100" s="107">
        <f t="shared" si="90"/>
        <v>-0.03439347569309278</v>
      </c>
      <c r="BP100" s="107">
        <f t="shared" si="90"/>
        <v>0.03548039693806477</v>
      </c>
      <c r="BQ100" s="107">
        <f t="shared" si="90"/>
        <v>-0.022633499553032548</v>
      </c>
      <c r="BR100" s="107">
        <f t="shared" si="90"/>
        <v>0.023434500959942824</v>
      </c>
      <c r="BS100" s="107">
        <f t="shared" si="90"/>
        <v>-0.03439347569309278</v>
      </c>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c r="FJ100" s="107"/>
      <c r="FK100" s="107"/>
      <c r="FL100" s="107"/>
      <c r="FM100" s="107"/>
      <c r="FN100" s="107"/>
      <c r="FO100" s="107"/>
      <c r="FP100" s="107"/>
      <c r="FQ100" s="107"/>
      <c r="FR100" s="107"/>
      <c r="FS100" s="107"/>
      <c r="FT100" s="107"/>
      <c r="FU100" s="107"/>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P100" s="107"/>
      <c r="GQ100" s="107"/>
      <c r="GR100" s="107"/>
      <c r="GS100" s="107"/>
      <c r="GT100" s="107"/>
      <c r="GU100" s="107"/>
      <c r="GV100" s="107"/>
      <c r="GW100" s="107"/>
      <c r="GX100" s="107"/>
      <c r="GY100" s="107"/>
    </row>
    <row r="101" spans="2:207" s="117" customFormat="1" ht="12.75">
      <c r="B101" s="107"/>
      <c r="C101" s="107"/>
      <c r="D101" s="116"/>
      <c r="E101" s="116"/>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c r="FJ101" s="107"/>
      <c r="FK101" s="107"/>
      <c r="FL101" s="107"/>
      <c r="FM101" s="107"/>
      <c r="FN101" s="107"/>
      <c r="FO101" s="107"/>
      <c r="FP101" s="107"/>
      <c r="FQ101" s="107"/>
      <c r="FR101" s="107"/>
      <c r="FS101" s="107"/>
      <c r="FT101" s="107"/>
      <c r="FU101" s="107"/>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P101" s="107"/>
      <c r="GQ101" s="107"/>
      <c r="GR101" s="107"/>
      <c r="GS101" s="107"/>
      <c r="GT101" s="107"/>
      <c r="GU101" s="107"/>
      <c r="GV101" s="107"/>
      <c r="GW101" s="107"/>
      <c r="GX101" s="107"/>
      <c r="GY101" s="107"/>
    </row>
    <row r="102" spans="2:207" ht="12.75">
      <c r="B102" s="39" t="s">
        <v>240</v>
      </c>
      <c r="C102" s="51" t="s">
        <v>1</v>
      </c>
      <c r="D102" s="8" t="s">
        <v>53</v>
      </c>
      <c r="E102" s="8" t="s">
        <v>88</v>
      </c>
      <c r="F102" s="5" t="s">
        <v>142</v>
      </c>
      <c r="G102" s="9"/>
      <c r="H102" s="9">
        <f>IF(H105=-1,H107,IF(H105=1,H108,""))</f>
        <v>-13.88694</v>
      </c>
      <c r="I102" s="9">
        <f aca="true" t="shared" si="91" ref="I102:BS102">IF(I105=-1,I107,IF(I105=1,I108,""))</f>
        <v>-14.456898</v>
      </c>
      <c r="J102" s="9">
        <f t="shared" si="91"/>
        <v>-10.330711</v>
      </c>
      <c r="K102" s="9">
        <f t="shared" si="91"/>
        <v>-9.098117</v>
      </c>
      <c r="L102" s="9">
        <f t="shared" si="91"/>
        <v>12.471682</v>
      </c>
      <c r="M102" s="9">
        <f t="shared" si="91"/>
        <v>11.238347</v>
      </c>
      <c r="N102" s="9">
        <f t="shared" si="91"/>
        <v>-1.970601</v>
      </c>
      <c r="O102" s="9">
        <f t="shared" si="91"/>
        <v>1.342698</v>
      </c>
      <c r="P102" s="9">
        <f t="shared" si="91"/>
        <v>-1.296804</v>
      </c>
      <c r="Q102" s="9">
        <f t="shared" si="91"/>
        <v>1.342698</v>
      </c>
      <c r="R102" s="9">
        <f t="shared" si="91"/>
        <v>-1.296804</v>
      </c>
      <c r="S102" s="9">
        <f t="shared" si="91"/>
        <v>1.342698</v>
      </c>
      <c r="T102" s="9">
        <f t="shared" si="91"/>
        <v>-3.967735</v>
      </c>
      <c r="U102" s="9">
        <f t="shared" si="91"/>
        <v>13.079222</v>
      </c>
      <c r="V102" s="9">
        <f t="shared" si="91"/>
        <v>5.423364</v>
      </c>
      <c r="W102" s="9">
        <f t="shared" si="91"/>
        <v>2.719132</v>
      </c>
      <c r="X102" s="9">
        <f t="shared" si="91"/>
        <v>-22.441695</v>
      </c>
      <c r="Y102" s="9">
        <f t="shared" si="91"/>
        <v>-15.019775</v>
      </c>
      <c r="Z102" s="9">
        <f t="shared" si="91"/>
        <v>-14.456898</v>
      </c>
      <c r="AA102" s="9">
        <f t="shared" si="91"/>
        <v>-10.938634</v>
      </c>
      <c r="AB102" s="9">
        <f t="shared" si="91"/>
        <v>-9.098117</v>
      </c>
      <c r="AC102" s="9">
        <f t="shared" si="91"/>
        <v>4.079581</v>
      </c>
      <c r="AD102" s="9">
        <f t="shared" si="91"/>
        <v>-1.296804</v>
      </c>
      <c r="AE102" s="9">
        <f t="shared" si="91"/>
        <v>1.342698</v>
      </c>
      <c r="AF102" s="9">
        <f t="shared" si="91"/>
        <v>-1.296804</v>
      </c>
      <c r="AG102" s="9">
        <f t="shared" si="91"/>
        <v>1.342698</v>
      </c>
      <c r="AH102" s="9">
        <f t="shared" si="91"/>
        <v>-1.296804</v>
      </c>
      <c r="AI102" s="9">
        <f t="shared" si="91"/>
        <v>0.648655</v>
      </c>
      <c r="AJ102" s="9">
        <f t="shared" si="91"/>
        <v>-0.619079</v>
      </c>
      <c r="AK102" s="9">
        <f t="shared" si="91"/>
        <v>-0.049202</v>
      </c>
      <c r="AL102" s="9">
        <f t="shared" si="91"/>
        <v>-11.540733</v>
      </c>
      <c r="AM102" s="9">
        <f t="shared" si="91"/>
        <v>-3.967735</v>
      </c>
      <c r="AN102" s="9">
        <f t="shared" si="91"/>
        <v>-1.970601</v>
      </c>
      <c r="AO102" s="9">
        <f t="shared" si="91"/>
        <v>12.471682</v>
      </c>
      <c r="AP102" s="9">
        <f t="shared" si="91"/>
        <v>23.13268</v>
      </c>
      <c r="AQ102" s="9">
        <f t="shared" si="91"/>
        <v>15.443529</v>
      </c>
      <c r="AR102" s="9">
        <f t="shared" si="91"/>
        <v>14.274993</v>
      </c>
      <c r="AS102" s="9">
        <f t="shared" si="91"/>
        <v>8.057446</v>
      </c>
      <c r="AT102" s="9">
        <f t="shared" si="91"/>
        <v>5.423364</v>
      </c>
      <c r="AU102" s="9">
        <f t="shared" si="91"/>
        <v>-17.195728</v>
      </c>
      <c r="AV102" s="9">
        <f t="shared" si="91"/>
        <v>-16.663562</v>
      </c>
      <c r="AW102" s="9">
        <f t="shared" si="91"/>
        <v>15.443529</v>
      </c>
      <c r="AX102" s="9">
        <f t="shared" si="91"/>
        <v>8.057446</v>
      </c>
      <c r="AY102" s="9">
        <f t="shared" si="91"/>
        <v>0.648655</v>
      </c>
      <c r="AZ102" s="9">
        <f t="shared" si="91"/>
        <v>-0.619079</v>
      </c>
      <c r="BA102" s="9">
        <f t="shared" si="91"/>
        <v>0.648655</v>
      </c>
      <c r="BB102" s="9">
        <f t="shared" si="91"/>
        <v>-0.619079</v>
      </c>
      <c r="BC102" s="9">
        <f t="shared" si="91"/>
        <v>0.648655</v>
      </c>
      <c r="BD102" s="9">
        <f t="shared" si="91"/>
        <v>8.057446</v>
      </c>
      <c r="BE102" s="9">
        <f t="shared" si="91"/>
        <v>1.342698</v>
      </c>
      <c r="BF102" s="9">
        <f t="shared" si="91"/>
        <v>-1.296804</v>
      </c>
      <c r="BG102" s="9">
        <f t="shared" si="91"/>
        <v>-22.441695</v>
      </c>
      <c r="BH102" s="9">
        <f t="shared" si="91"/>
        <v>-15.575338</v>
      </c>
      <c r="BI102" s="9">
        <f t="shared" si="91"/>
        <v>-15.019775</v>
      </c>
      <c r="BJ102" s="9">
        <f t="shared" si="91"/>
        <v>-7.209894</v>
      </c>
      <c r="BK102" s="9">
        <f t="shared" si="91"/>
        <v>-0.619079</v>
      </c>
      <c r="BL102" s="9">
        <f t="shared" si="91"/>
        <v>0.648655</v>
      </c>
      <c r="BM102" s="9">
        <f t="shared" si="91"/>
        <v>-0.619079</v>
      </c>
      <c r="BN102" s="9">
        <f t="shared" si="91"/>
        <v>1.342698</v>
      </c>
      <c r="BO102" s="9">
        <f t="shared" si="91"/>
        <v>-1.970601</v>
      </c>
      <c r="BP102" s="9">
        <f t="shared" si="91"/>
        <v>2.032877</v>
      </c>
      <c r="BQ102" s="9">
        <f t="shared" si="91"/>
        <v>-1.296804</v>
      </c>
      <c r="BR102" s="9">
        <f t="shared" si="91"/>
        <v>1.342698</v>
      </c>
      <c r="BS102" s="9">
        <f t="shared" si="91"/>
        <v>-1.970601</v>
      </c>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row>
    <row r="103" spans="2:71" ht="12.75">
      <c r="B103" s="118" t="s">
        <v>241</v>
      </c>
      <c r="C103" s="17" t="s">
        <v>135</v>
      </c>
      <c r="E103" s="3" t="s">
        <v>143</v>
      </c>
      <c r="F103" s="5" t="s">
        <v>144</v>
      </c>
      <c r="H103" s="4">
        <f aca="true" t="shared" si="92" ref="H103:AM103">RADIANS(H102)</f>
        <v>-0.24237282602690133</v>
      </c>
      <c r="I103" s="4">
        <f t="shared" si="92"/>
        <v>-0.2523204697249832</v>
      </c>
      <c r="J103" s="4">
        <f t="shared" si="92"/>
        <v>-0.18030492102199594</v>
      </c>
      <c r="K103" s="4">
        <f t="shared" si="92"/>
        <v>-0.15879209738166894</v>
      </c>
      <c r="L103" s="4">
        <f t="shared" si="92"/>
        <v>0.21767191416171144</v>
      </c>
      <c r="M103" s="4">
        <f t="shared" si="92"/>
        <v>0.19614615763162715</v>
      </c>
      <c r="N103" s="4">
        <f t="shared" si="92"/>
        <v>-0.03439347569309278</v>
      </c>
      <c r="O103" s="4">
        <f t="shared" si="92"/>
        <v>0.023434500959942824</v>
      </c>
      <c r="P103" s="4">
        <f t="shared" si="92"/>
        <v>-0.022633499553032548</v>
      </c>
      <c r="Q103" s="4">
        <f t="shared" si="92"/>
        <v>0.023434500959942824</v>
      </c>
      <c r="R103" s="4">
        <f t="shared" si="92"/>
        <v>-0.022633499553032548</v>
      </c>
      <c r="S103" s="4">
        <f t="shared" si="92"/>
        <v>0.023434500959942824</v>
      </c>
      <c r="T103" s="4">
        <f t="shared" si="92"/>
        <v>-0.06925003959661721</v>
      </c>
      <c r="U103" s="4">
        <f t="shared" si="92"/>
        <v>0.22827548749927778</v>
      </c>
      <c r="V103" s="4">
        <f t="shared" si="92"/>
        <v>0.09465555833412975</v>
      </c>
      <c r="W103" s="4">
        <f t="shared" si="92"/>
        <v>0.04745780619633846</v>
      </c>
      <c r="X103" s="4">
        <f t="shared" si="92"/>
        <v>-0.39168146747834887</v>
      </c>
      <c r="Y103" s="4">
        <f t="shared" si="92"/>
        <v>-0.2621445266587313</v>
      </c>
      <c r="Z103" s="4">
        <f t="shared" si="92"/>
        <v>-0.2523204697249832</v>
      </c>
      <c r="AA103" s="4">
        <f t="shared" si="92"/>
        <v>-0.19091517897059743</v>
      </c>
      <c r="AB103" s="4">
        <f t="shared" si="92"/>
        <v>-0.15879209738166894</v>
      </c>
      <c r="AC103" s="4">
        <f t="shared" si="92"/>
        <v>0.07120212055180279</v>
      </c>
      <c r="AD103" s="4">
        <f t="shared" si="92"/>
        <v>-0.022633499553032548</v>
      </c>
      <c r="AE103" s="4">
        <f t="shared" si="92"/>
        <v>0.023434500959942824</v>
      </c>
      <c r="AF103" s="4">
        <f t="shared" si="92"/>
        <v>-0.022633499553032548</v>
      </c>
      <c r="AG103" s="4">
        <f t="shared" si="92"/>
        <v>0.023434500959942824</v>
      </c>
      <c r="AH103" s="4">
        <f t="shared" si="92"/>
        <v>-0.022633499553032548</v>
      </c>
      <c r="AI103" s="4">
        <f t="shared" si="92"/>
        <v>0.011321165459523818</v>
      </c>
      <c r="AJ103" s="4">
        <f t="shared" si="92"/>
        <v>-0.010804966879953977</v>
      </c>
      <c r="AK103" s="4">
        <f t="shared" si="92"/>
        <v>-0.0008587368985662501</v>
      </c>
      <c r="AL103" s="4">
        <f t="shared" si="92"/>
        <v>-0.20142378894356275</v>
      </c>
      <c r="AM103" s="4">
        <f t="shared" si="92"/>
        <v>-0.06925003959661721</v>
      </c>
      <c r="AN103" s="4">
        <f aca="true" t="shared" si="93" ref="AN103:BS103">RADIANS(AN102)</f>
        <v>-0.03439347569309278</v>
      </c>
      <c r="AO103" s="4">
        <f t="shared" si="93"/>
        <v>0.21767191416171144</v>
      </c>
      <c r="AP103" s="4">
        <f t="shared" si="93"/>
        <v>0.4037414308102419</v>
      </c>
      <c r="AQ103" s="4">
        <f t="shared" si="93"/>
        <v>0.26954042917722737</v>
      </c>
      <c r="AR103" s="4">
        <f t="shared" si="93"/>
        <v>0.2491456285491429</v>
      </c>
      <c r="AS103" s="4">
        <f t="shared" si="93"/>
        <v>0.14062896200164704</v>
      </c>
      <c r="AT103" s="4">
        <f t="shared" si="93"/>
        <v>0.09465555833412975</v>
      </c>
      <c r="AU103" s="4">
        <f t="shared" si="93"/>
        <v>-0.30012207087737947</v>
      </c>
      <c r="AV103" s="4">
        <f t="shared" si="93"/>
        <v>-0.2908340220102113</v>
      </c>
      <c r="AW103" s="4">
        <f t="shared" si="93"/>
        <v>0.26954042917722737</v>
      </c>
      <c r="AX103" s="4">
        <f t="shared" si="93"/>
        <v>0.14062896200164704</v>
      </c>
      <c r="AY103" s="4">
        <f t="shared" si="93"/>
        <v>0.011321165459523818</v>
      </c>
      <c r="AZ103" s="4">
        <f t="shared" si="93"/>
        <v>-0.010804966879953977</v>
      </c>
      <c r="BA103" s="4">
        <f t="shared" si="93"/>
        <v>0.011321165459523818</v>
      </c>
      <c r="BB103" s="4">
        <f t="shared" si="93"/>
        <v>-0.010804966879953977</v>
      </c>
      <c r="BC103" s="4">
        <f t="shared" si="93"/>
        <v>0.011321165459523818</v>
      </c>
      <c r="BD103" s="4">
        <f t="shared" si="93"/>
        <v>0.14062896200164704</v>
      </c>
      <c r="BE103" s="4">
        <f t="shared" si="93"/>
        <v>0.023434500959942824</v>
      </c>
      <c r="BF103" s="4">
        <f t="shared" si="93"/>
        <v>-0.022633499553032548</v>
      </c>
      <c r="BG103" s="4">
        <f t="shared" si="93"/>
        <v>-0.39168146747834887</v>
      </c>
      <c r="BH103" s="4">
        <f t="shared" si="93"/>
        <v>-0.2718409302109886</v>
      </c>
      <c r="BI103" s="4">
        <f t="shared" si="93"/>
        <v>-0.2621445266587313</v>
      </c>
      <c r="BJ103" s="4">
        <f t="shared" si="93"/>
        <v>-0.12583638901978406</v>
      </c>
      <c r="BK103" s="4">
        <f t="shared" si="93"/>
        <v>-0.010804966879953977</v>
      </c>
      <c r="BL103" s="4">
        <f t="shared" si="93"/>
        <v>0.011321165459523818</v>
      </c>
      <c r="BM103" s="4">
        <f t="shared" si="93"/>
        <v>-0.010804966879953977</v>
      </c>
      <c r="BN103" s="4">
        <f t="shared" si="93"/>
        <v>0.023434500959942824</v>
      </c>
      <c r="BO103" s="4">
        <f t="shared" si="93"/>
        <v>-0.03439347569309278</v>
      </c>
      <c r="BP103" s="4">
        <f t="shared" si="93"/>
        <v>0.03548039693806477</v>
      </c>
      <c r="BQ103" s="4">
        <f t="shared" si="93"/>
        <v>-0.022633499553032548</v>
      </c>
      <c r="BR103" s="4">
        <f t="shared" si="93"/>
        <v>0.023434500959942824</v>
      </c>
      <c r="BS103" s="4">
        <f t="shared" si="93"/>
        <v>-0.03439347569309278</v>
      </c>
    </row>
    <row r="104" spans="2:6" ht="31.5">
      <c r="B104" s="109" t="s">
        <v>271</v>
      </c>
      <c r="C104" s="17" t="s">
        <v>165</v>
      </c>
      <c r="F104" s="5"/>
    </row>
    <row r="105" spans="2:71" ht="12.75">
      <c r="B105" s="118" t="s">
        <v>242</v>
      </c>
      <c r="C105" s="118" t="s">
        <v>242</v>
      </c>
      <c r="D105" s="115"/>
      <c r="E105" s="115"/>
      <c r="F105" s="119"/>
      <c r="G105" s="119"/>
      <c r="H105" s="114">
        <f aca="true" t="shared" si="94" ref="H105:P105">+H59</f>
        <v>-1</v>
      </c>
      <c r="I105" s="114">
        <f t="shared" si="94"/>
        <v>-1</v>
      </c>
      <c r="J105" s="114">
        <f t="shared" si="94"/>
        <v>-1</v>
      </c>
      <c r="K105" s="114">
        <f t="shared" si="94"/>
        <v>-1</v>
      </c>
      <c r="L105" s="114">
        <f t="shared" si="94"/>
        <v>1</v>
      </c>
      <c r="M105" s="114">
        <f t="shared" si="94"/>
        <v>1</v>
      </c>
      <c r="N105" s="114">
        <f t="shared" si="94"/>
        <v>-1</v>
      </c>
      <c r="O105" s="114">
        <f t="shared" si="94"/>
        <v>1</v>
      </c>
      <c r="P105" s="114">
        <f t="shared" si="94"/>
        <v>-1</v>
      </c>
      <c r="Q105" s="114">
        <f aca="true" t="shared" si="95" ref="Q105:BS105">+Q59</f>
        <v>1</v>
      </c>
      <c r="R105" s="114">
        <f t="shared" si="95"/>
        <v>-1</v>
      </c>
      <c r="S105" s="114">
        <f t="shared" si="95"/>
        <v>1</v>
      </c>
      <c r="T105" s="114">
        <f t="shared" si="95"/>
        <v>-1</v>
      </c>
      <c r="U105" s="114">
        <f t="shared" si="95"/>
        <v>1</v>
      </c>
      <c r="V105" s="114">
        <f t="shared" si="95"/>
        <v>1</v>
      </c>
      <c r="W105" s="114">
        <f t="shared" si="95"/>
        <v>1</v>
      </c>
      <c r="X105" s="114">
        <f t="shared" si="95"/>
        <v>-1</v>
      </c>
      <c r="Y105" s="114">
        <f t="shared" si="95"/>
        <v>-1</v>
      </c>
      <c r="Z105" s="114">
        <f t="shared" si="95"/>
        <v>-1</v>
      </c>
      <c r="AA105" s="114">
        <f t="shared" si="95"/>
        <v>-1</v>
      </c>
      <c r="AB105" s="114">
        <f t="shared" si="95"/>
        <v>-1</v>
      </c>
      <c r="AC105" s="114">
        <f t="shared" si="95"/>
        <v>1</v>
      </c>
      <c r="AD105" s="114">
        <f t="shared" si="95"/>
        <v>-1</v>
      </c>
      <c r="AE105" s="114">
        <f t="shared" si="95"/>
        <v>1</v>
      </c>
      <c r="AF105" s="114">
        <f t="shared" si="95"/>
        <v>-1</v>
      </c>
      <c r="AG105" s="114">
        <f t="shared" si="95"/>
        <v>1</v>
      </c>
      <c r="AH105" s="114">
        <f t="shared" si="95"/>
        <v>-1</v>
      </c>
      <c r="AI105" s="114">
        <f t="shared" si="95"/>
        <v>1</v>
      </c>
      <c r="AJ105" s="114">
        <f t="shared" si="95"/>
        <v>-1</v>
      </c>
      <c r="AK105" s="114">
        <f t="shared" si="95"/>
        <v>1</v>
      </c>
      <c r="AL105" s="114">
        <f t="shared" si="95"/>
        <v>-1</v>
      </c>
      <c r="AM105" s="114">
        <f t="shared" si="95"/>
        <v>-1</v>
      </c>
      <c r="AN105" s="114">
        <f t="shared" si="95"/>
        <v>-1</v>
      </c>
      <c r="AO105" s="114">
        <f t="shared" si="95"/>
        <v>1</v>
      </c>
      <c r="AP105" s="114">
        <f t="shared" si="95"/>
        <v>1</v>
      </c>
      <c r="AQ105" s="114">
        <f t="shared" si="95"/>
        <v>1</v>
      </c>
      <c r="AR105" s="114">
        <f t="shared" si="95"/>
        <v>1</v>
      </c>
      <c r="AS105" s="114">
        <f t="shared" si="95"/>
        <v>1</v>
      </c>
      <c r="AT105" s="114">
        <f t="shared" si="95"/>
        <v>1</v>
      </c>
      <c r="AU105" s="114">
        <f t="shared" si="95"/>
        <v>-1</v>
      </c>
      <c r="AV105" s="114">
        <f t="shared" si="95"/>
        <v>-1</v>
      </c>
      <c r="AW105" s="114">
        <f t="shared" si="95"/>
        <v>1</v>
      </c>
      <c r="AX105" s="114">
        <f t="shared" si="95"/>
        <v>1</v>
      </c>
      <c r="AY105" s="114">
        <f t="shared" si="95"/>
        <v>1</v>
      </c>
      <c r="AZ105" s="114">
        <f t="shared" si="95"/>
        <v>-1</v>
      </c>
      <c r="BA105" s="114">
        <f t="shared" si="95"/>
        <v>1</v>
      </c>
      <c r="BB105" s="114">
        <f t="shared" si="95"/>
        <v>-1</v>
      </c>
      <c r="BC105" s="114">
        <f t="shared" si="95"/>
        <v>1</v>
      </c>
      <c r="BD105" s="114">
        <f t="shared" si="95"/>
        <v>1</v>
      </c>
      <c r="BE105" s="114">
        <f t="shared" si="95"/>
        <v>1</v>
      </c>
      <c r="BF105" s="114">
        <f t="shared" si="95"/>
        <v>-1</v>
      </c>
      <c r="BG105" s="114">
        <f t="shared" si="95"/>
        <v>-1</v>
      </c>
      <c r="BH105" s="114">
        <f t="shared" si="95"/>
        <v>-1</v>
      </c>
      <c r="BI105" s="114">
        <f t="shared" si="95"/>
        <v>-1</v>
      </c>
      <c r="BJ105" s="114">
        <f t="shared" si="95"/>
        <v>-1</v>
      </c>
      <c r="BK105" s="114">
        <f t="shared" si="95"/>
        <v>-1</v>
      </c>
      <c r="BL105" s="114">
        <f t="shared" si="95"/>
        <v>1</v>
      </c>
      <c r="BM105" s="114">
        <f t="shared" si="95"/>
        <v>-1</v>
      </c>
      <c r="BN105" s="114">
        <f t="shared" si="95"/>
        <v>1</v>
      </c>
      <c r="BO105" s="114">
        <f t="shared" si="95"/>
        <v>-1</v>
      </c>
      <c r="BP105" s="114">
        <f t="shared" si="95"/>
        <v>1</v>
      </c>
      <c r="BQ105" s="114">
        <f t="shared" si="95"/>
        <v>-1</v>
      </c>
      <c r="BR105" s="114">
        <f t="shared" si="95"/>
        <v>1</v>
      </c>
      <c r="BS105" s="114">
        <f t="shared" si="95"/>
        <v>-1</v>
      </c>
    </row>
    <row r="106" spans="2:71" ht="12.75">
      <c r="B106" s="118" t="s">
        <v>243</v>
      </c>
      <c r="C106" s="132" t="s">
        <v>230</v>
      </c>
      <c r="D106" s="115" t="s">
        <v>49</v>
      </c>
      <c r="E106" s="122" t="s">
        <v>6</v>
      </c>
      <c r="H106" s="11">
        <f aca="true" t="shared" si="96" ref="H106:P106">+H69</f>
        <v>357</v>
      </c>
      <c r="I106" s="11">
        <f t="shared" si="96"/>
        <v>341</v>
      </c>
      <c r="J106" s="11">
        <f t="shared" si="96"/>
        <v>496</v>
      </c>
      <c r="K106" s="11">
        <f t="shared" si="96"/>
        <v>569</v>
      </c>
      <c r="L106" s="11">
        <f t="shared" si="96"/>
        <v>403</v>
      </c>
      <c r="M106" s="11">
        <f t="shared" si="96"/>
        <v>452</v>
      </c>
      <c r="N106" s="11">
        <f t="shared" si="96"/>
        <v>2800</v>
      </c>
      <c r="O106" s="11">
        <f t="shared" si="96"/>
        <v>4132</v>
      </c>
      <c r="P106" s="11">
        <f t="shared" si="96"/>
        <v>4280</v>
      </c>
      <c r="Q106" s="11">
        <f aca="true" t="shared" si="97" ref="Q106:BS106">+Q69</f>
        <v>4132</v>
      </c>
      <c r="R106" s="11">
        <f t="shared" si="97"/>
        <v>4280</v>
      </c>
      <c r="S106" s="11">
        <f t="shared" si="97"/>
        <v>4132</v>
      </c>
      <c r="T106" s="11">
        <f t="shared" si="97"/>
        <v>1366</v>
      </c>
      <c r="U106" s="11">
        <f t="shared" si="97"/>
        <v>382</v>
      </c>
      <c r="V106" s="11">
        <f t="shared" si="97"/>
        <v>987</v>
      </c>
      <c r="W106" s="11">
        <f t="shared" si="97"/>
        <v>2016</v>
      </c>
      <c r="X106" s="11">
        <f t="shared" si="97"/>
        <v>203</v>
      </c>
      <c r="Y106" s="11">
        <f t="shared" si="97"/>
        <v>326</v>
      </c>
      <c r="Z106" s="11">
        <f t="shared" si="97"/>
        <v>341</v>
      </c>
      <c r="AA106" s="11">
        <f t="shared" si="97"/>
        <v>466</v>
      </c>
      <c r="AB106" s="11">
        <f t="shared" si="97"/>
        <v>569</v>
      </c>
      <c r="AC106" s="11">
        <f t="shared" si="97"/>
        <v>1327</v>
      </c>
      <c r="AD106" s="11">
        <f t="shared" si="97"/>
        <v>4280</v>
      </c>
      <c r="AE106" s="11">
        <f t="shared" si="97"/>
        <v>4132</v>
      </c>
      <c r="AF106" s="11">
        <f t="shared" si="97"/>
        <v>4280</v>
      </c>
      <c r="AG106" s="11">
        <f t="shared" si="97"/>
        <v>4132</v>
      </c>
      <c r="AH106" s="11">
        <f t="shared" si="97"/>
        <v>4280</v>
      </c>
      <c r="AI106" s="11">
        <f t="shared" si="97"/>
        <v>8607</v>
      </c>
      <c r="AJ106" s="11">
        <f t="shared" si="97"/>
        <v>9020</v>
      </c>
      <c r="AK106" s="11">
        <f t="shared" si="97"/>
        <v>114170</v>
      </c>
      <c r="AL106" s="11">
        <f t="shared" si="97"/>
        <v>439</v>
      </c>
      <c r="AM106" s="11">
        <f t="shared" si="97"/>
        <v>1366</v>
      </c>
      <c r="AN106" s="11">
        <f t="shared" si="97"/>
        <v>2800</v>
      </c>
      <c r="AO106" s="11">
        <f t="shared" si="97"/>
        <v>403</v>
      </c>
      <c r="AP106" s="11">
        <f t="shared" si="97"/>
        <v>195</v>
      </c>
      <c r="AQ106" s="11">
        <f t="shared" si="97"/>
        <v>316</v>
      </c>
      <c r="AR106" s="11">
        <f t="shared" si="97"/>
        <v>346</v>
      </c>
      <c r="AS106" s="11">
        <f t="shared" si="97"/>
        <v>649</v>
      </c>
      <c r="AT106" s="11">
        <f t="shared" si="97"/>
        <v>987</v>
      </c>
      <c r="AU106" s="11">
        <f t="shared" si="97"/>
        <v>279</v>
      </c>
      <c r="AV106" s="11">
        <f t="shared" si="97"/>
        <v>290</v>
      </c>
      <c r="AW106" s="11">
        <f t="shared" si="97"/>
        <v>316</v>
      </c>
      <c r="AX106" s="11">
        <f t="shared" si="97"/>
        <v>649</v>
      </c>
      <c r="AY106" s="11">
        <f t="shared" si="97"/>
        <v>8607</v>
      </c>
      <c r="AZ106" s="11">
        <f t="shared" si="97"/>
        <v>9020</v>
      </c>
      <c r="BA106" s="11">
        <f t="shared" si="97"/>
        <v>8607</v>
      </c>
      <c r="BB106" s="11">
        <f t="shared" si="97"/>
        <v>9020</v>
      </c>
      <c r="BC106" s="11">
        <f t="shared" si="97"/>
        <v>8607</v>
      </c>
      <c r="BD106" s="11">
        <f t="shared" si="97"/>
        <v>649</v>
      </c>
      <c r="BE106" s="11">
        <f t="shared" si="97"/>
        <v>4132</v>
      </c>
      <c r="BF106" s="11">
        <f t="shared" si="97"/>
        <v>4280</v>
      </c>
      <c r="BG106" s="11">
        <f t="shared" si="97"/>
        <v>203</v>
      </c>
      <c r="BH106" s="11">
        <f t="shared" si="97"/>
        <v>313</v>
      </c>
      <c r="BI106" s="11">
        <f t="shared" si="97"/>
        <v>326</v>
      </c>
      <c r="BJ106" s="11">
        <f t="shared" si="97"/>
        <v>730</v>
      </c>
      <c r="BK106" s="11">
        <f t="shared" si="97"/>
        <v>9020</v>
      </c>
      <c r="BL106" s="11">
        <f t="shared" si="97"/>
        <v>8607</v>
      </c>
      <c r="BM106" s="11">
        <f t="shared" si="97"/>
        <v>9020</v>
      </c>
      <c r="BN106" s="11">
        <f t="shared" si="97"/>
        <v>4132</v>
      </c>
      <c r="BO106" s="11">
        <f t="shared" si="97"/>
        <v>2800</v>
      </c>
      <c r="BP106" s="11">
        <f t="shared" si="97"/>
        <v>2713</v>
      </c>
      <c r="BQ106" s="11">
        <f t="shared" si="97"/>
        <v>4280</v>
      </c>
      <c r="BR106" s="11">
        <f t="shared" si="97"/>
        <v>4132</v>
      </c>
      <c r="BS106" s="11">
        <f t="shared" si="97"/>
        <v>2800</v>
      </c>
    </row>
    <row r="107" spans="2:207" s="117" customFormat="1" ht="15.75">
      <c r="B107" s="128" t="s">
        <v>244</v>
      </c>
      <c r="C107" s="128" t="s">
        <v>244</v>
      </c>
      <c r="D107" s="116"/>
      <c r="E107" s="122" t="s">
        <v>4</v>
      </c>
      <c r="F107" s="136" t="s">
        <v>146</v>
      </c>
      <c r="G107" s="107"/>
      <c r="H107" s="137">
        <f>ROUND(HLOOKUP(H106,Table!$C$23:$AP$28,3),6)</f>
        <v>-13.88694</v>
      </c>
      <c r="I107" s="137">
        <f>ROUND(HLOOKUP(I106,Table!$C$23:$AP$28,3),6)</f>
        <v>-14.456898</v>
      </c>
      <c r="J107" s="137">
        <f>ROUND(HLOOKUP(J106,Table!$C$23:$AP$28,3),6)</f>
        <v>-10.330711</v>
      </c>
      <c r="K107" s="137">
        <f>ROUND(HLOOKUP(K106,Table!$C$23:$AP$28,3),6)</f>
        <v>-9.098117</v>
      </c>
      <c r="L107" s="137">
        <f>ROUND(HLOOKUP(L106,Table!$C$23:$AP$28,3),6)</f>
        <v>-12.726683</v>
      </c>
      <c r="M107" s="137">
        <f>ROUND(HLOOKUP(M106,Table!$C$23:$AP$28,3),6)</f>
        <v>-11.540733</v>
      </c>
      <c r="N107" s="137">
        <f>ROUND(HLOOKUP(N106,Table!$C$23:$AP$28,3),6)</f>
        <v>-1.970601</v>
      </c>
      <c r="O107" s="137">
        <f>ROUND(HLOOKUP(O106,Table!$C$23:$AP$28,3),6)</f>
        <v>-1.970601</v>
      </c>
      <c r="P107" s="137">
        <f>ROUND(HLOOKUP(P106,Table!$C$23:$AP$28,3),6)</f>
        <v>-1.296804</v>
      </c>
      <c r="Q107" s="137">
        <f>ROUND(HLOOKUP(Q106,Table!$C$23:$AP$28,3),6)</f>
        <v>-1.970601</v>
      </c>
      <c r="R107" s="137">
        <f>ROUND(HLOOKUP(R106,Table!$C$23:$AP$28,3),6)</f>
        <v>-1.296804</v>
      </c>
      <c r="S107" s="137">
        <f>ROUND(HLOOKUP(S106,Table!$C$23:$AP$28,3),6)</f>
        <v>-1.970601</v>
      </c>
      <c r="T107" s="137">
        <f>ROUND(HLOOKUP(T106,Table!$C$23:$AP$28,3),6)</f>
        <v>-3.967735</v>
      </c>
      <c r="U107" s="137">
        <f>ROUND(HLOOKUP(U106,Table!$C$23:$AP$28,3),6)</f>
        <v>-13.310129</v>
      </c>
      <c r="V107" s="137">
        <f>ROUND(HLOOKUP(V106,Table!$C$23:$AP$28,3),6)</f>
        <v>-5.926639</v>
      </c>
      <c r="W107" s="137">
        <f>ROUND(HLOOKUP(W106,Table!$C$23:$AP$28,3),6)</f>
        <v>-3.306145</v>
      </c>
      <c r="X107" s="137">
        <f>ROUND(HLOOKUP(X106,Table!$C$23:$AP$28,3),6)</f>
        <v>-22.441695</v>
      </c>
      <c r="Y107" s="137">
        <f>ROUND(HLOOKUP(Y106,Table!$C$23:$AP$28,3),6)</f>
        <v>-15.019775</v>
      </c>
      <c r="Z107" s="137">
        <f>ROUND(HLOOKUP(Z106,Table!$C$23:$AP$28,3),6)</f>
        <v>-14.456898</v>
      </c>
      <c r="AA107" s="137">
        <f>ROUND(HLOOKUP(AA106,Table!$C$23:$AP$28,3),6)</f>
        <v>-10.938634</v>
      </c>
      <c r="AB107" s="137">
        <f>ROUND(HLOOKUP(AB106,Table!$C$23:$AP$28,3),6)</f>
        <v>-9.098117</v>
      </c>
      <c r="AC107" s="137">
        <f>ROUND(HLOOKUP(AC106,Table!$C$23:$AP$28,3),6)</f>
        <v>-4.625083</v>
      </c>
      <c r="AD107" s="137">
        <f>ROUND(HLOOKUP(AD106,Table!$C$23:$AP$28,3),6)</f>
        <v>-1.296804</v>
      </c>
      <c r="AE107" s="137">
        <f>ROUND(HLOOKUP(AE106,Table!$C$23:$AP$28,3),6)</f>
        <v>-1.970601</v>
      </c>
      <c r="AF107" s="137">
        <f>ROUND(HLOOKUP(AF106,Table!$C$23:$AP$28,3),6)</f>
        <v>-1.296804</v>
      </c>
      <c r="AG107" s="137">
        <f>ROUND(HLOOKUP(AG106,Table!$C$23:$AP$28,3),6)</f>
        <v>-1.970601</v>
      </c>
      <c r="AH107" s="137">
        <f>ROUND(HLOOKUP(AH106,Table!$C$23:$AP$28,3),6)</f>
        <v>-1.296804</v>
      </c>
      <c r="AI107" s="137">
        <f>ROUND(HLOOKUP(AI106,Table!$C$23:$AP$28,3),6)</f>
        <v>-1.296804</v>
      </c>
      <c r="AJ107" s="137">
        <f>ROUND(HLOOKUP(AJ106,Table!$C$23:$AP$28,3),6)</f>
        <v>-0.619079</v>
      </c>
      <c r="AK107" s="137">
        <f>ROUND(HLOOKUP(AK106,Table!$C$23:$AP$28,3),6)</f>
        <v>0.015596</v>
      </c>
      <c r="AL107" s="137">
        <f>ROUND(HLOOKUP(AL106,Table!$C$23:$AP$28,3),6)</f>
        <v>-11.540733</v>
      </c>
      <c r="AM107" s="137">
        <f>ROUND(HLOOKUP(AM106,Table!$C$23:$AP$28,3),6)</f>
        <v>-3.967735</v>
      </c>
      <c r="AN107" s="137">
        <f>ROUND(HLOOKUP(AN106,Table!$C$23:$AP$28,3),6)</f>
        <v>-1.970601</v>
      </c>
      <c r="AO107" s="137">
        <f>ROUND(HLOOKUP(AO106,Table!$C$23:$AP$28,3),6)</f>
        <v>-12.726683</v>
      </c>
      <c r="AP107" s="137" t="e">
        <f>ROUND(HLOOKUP(AP106,Table!$C$23:$AP$28,3),6)</f>
        <v>#N/A</v>
      </c>
      <c r="AQ107" s="137">
        <f>ROUND(HLOOKUP(AQ106,Table!$C$23:$AP$28,3),6)</f>
        <v>-15.575338</v>
      </c>
      <c r="AR107" s="137">
        <f>ROUND(HLOOKUP(AR106,Table!$C$23:$AP$28,3),6)</f>
        <v>-14.456898</v>
      </c>
      <c r="AS107" s="137">
        <f>ROUND(HLOOKUP(AS106,Table!$C$23:$AP$28,3),6)</f>
        <v>-8.473793</v>
      </c>
      <c r="AT107" s="137">
        <f>ROUND(HLOOKUP(AT106,Table!$C$23:$AP$28,3),6)</f>
        <v>-5.926639</v>
      </c>
      <c r="AU107" s="137">
        <f>ROUND(HLOOKUP(AU106,Table!$C$23:$AP$28,3),6)</f>
        <v>-17.195728</v>
      </c>
      <c r="AV107" s="137">
        <f>ROUND(HLOOKUP(AV106,Table!$C$23:$AP$28,3),6)</f>
        <v>-16.663562</v>
      </c>
      <c r="AW107" s="137">
        <f>ROUND(HLOOKUP(AW106,Table!$C$23:$AP$28,3),6)</f>
        <v>-15.575338</v>
      </c>
      <c r="AX107" s="137">
        <f>ROUND(HLOOKUP(AX106,Table!$C$23:$AP$28,3),6)</f>
        <v>-8.473793</v>
      </c>
      <c r="AY107" s="137">
        <f>ROUND(HLOOKUP(AY106,Table!$C$23:$AP$28,3),6)</f>
        <v>-1.296804</v>
      </c>
      <c r="AZ107" s="137">
        <f>ROUND(HLOOKUP(AZ106,Table!$C$23:$AP$28,3),6)</f>
        <v>-0.619079</v>
      </c>
      <c r="BA107" s="137">
        <f>ROUND(HLOOKUP(BA106,Table!$C$23:$AP$28,3),6)</f>
        <v>-1.296804</v>
      </c>
      <c r="BB107" s="137">
        <f>ROUND(HLOOKUP(BB106,Table!$C$23:$AP$28,3),6)</f>
        <v>-0.619079</v>
      </c>
      <c r="BC107" s="137">
        <f>ROUND(HLOOKUP(BC106,Table!$C$23:$AP$28,3),6)</f>
        <v>-1.296804</v>
      </c>
      <c r="BD107" s="137">
        <f>ROUND(HLOOKUP(BD106,Table!$C$23:$AP$28,3),6)</f>
        <v>-8.473793</v>
      </c>
      <c r="BE107" s="137">
        <f>ROUND(HLOOKUP(BE106,Table!$C$23:$AP$28,3),6)</f>
        <v>-1.970601</v>
      </c>
      <c r="BF107" s="137">
        <f>ROUND(HLOOKUP(BF106,Table!$C$23:$AP$28,3),6)</f>
        <v>-1.296804</v>
      </c>
      <c r="BG107" s="137">
        <f>ROUND(HLOOKUP(BG106,Table!$C$23:$AP$28,3),6)</f>
        <v>-22.441695</v>
      </c>
      <c r="BH107" s="137">
        <f>ROUND(HLOOKUP(BH106,Table!$C$23:$AP$28,3),6)</f>
        <v>-15.575338</v>
      </c>
      <c r="BI107" s="137">
        <f>ROUND(HLOOKUP(BI106,Table!$C$23:$AP$28,3),6)</f>
        <v>-15.019775</v>
      </c>
      <c r="BJ107" s="137">
        <f>ROUND(HLOOKUP(BJ106,Table!$C$23:$AP$28,3),6)</f>
        <v>-7.209894</v>
      </c>
      <c r="BK107" s="137">
        <f>ROUND(HLOOKUP(BK106,Table!$C$23:$AP$28,3),6)</f>
        <v>-0.619079</v>
      </c>
      <c r="BL107" s="137">
        <f>ROUND(HLOOKUP(BL106,Table!$C$23:$AP$28,3),6)</f>
        <v>-1.296804</v>
      </c>
      <c r="BM107" s="137">
        <f>ROUND(HLOOKUP(BM106,Table!$C$23:$AP$28,3),6)</f>
        <v>-0.619079</v>
      </c>
      <c r="BN107" s="137">
        <f>ROUND(HLOOKUP(BN106,Table!$C$23:$AP$28,3),6)</f>
        <v>-1.970601</v>
      </c>
      <c r="BO107" s="137">
        <f>ROUND(HLOOKUP(BO106,Table!$C$23:$AP$28,3),6)</f>
        <v>-1.970601</v>
      </c>
      <c r="BP107" s="137">
        <f>ROUND(HLOOKUP(BP106,Table!$C$23:$AP$28,3),6)</f>
        <v>-2.640406</v>
      </c>
      <c r="BQ107" s="137">
        <f>ROUND(HLOOKUP(BQ106,Table!$C$23:$AP$28,3),6)</f>
        <v>-1.296804</v>
      </c>
      <c r="BR107" s="137">
        <f>ROUND(HLOOKUP(BR106,Table!$C$23:$AP$28,3),6)</f>
        <v>-1.970601</v>
      </c>
      <c r="BS107" s="137">
        <f>ROUND(HLOOKUP(BS106,Table!$C$23:$AP$28,3),6)</f>
        <v>-1.970601</v>
      </c>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P107" s="107"/>
      <c r="GQ107" s="107"/>
      <c r="GR107" s="107"/>
      <c r="GS107" s="107"/>
      <c r="GT107" s="107"/>
      <c r="GU107" s="107"/>
      <c r="GV107" s="107"/>
      <c r="GW107" s="107"/>
      <c r="GX107" s="107"/>
      <c r="GY107" s="107"/>
    </row>
    <row r="108" spans="2:207" s="117" customFormat="1" ht="15.75">
      <c r="B108" s="128" t="s">
        <v>245</v>
      </c>
      <c r="C108" s="128" t="s">
        <v>245</v>
      </c>
      <c r="D108" s="116"/>
      <c r="E108" s="122" t="s">
        <v>4</v>
      </c>
      <c r="F108" s="136" t="s">
        <v>146</v>
      </c>
      <c r="G108" s="107"/>
      <c r="H108" s="107">
        <f>ROUND(HLOOKUP(H106,Table!$C$11:$AP$16,2),6)</f>
        <v>14.274993</v>
      </c>
      <c r="I108" s="107">
        <f>ROUND(HLOOKUP(I106,Table!$C$11:$AP$16,2),6)</f>
        <v>14.862781</v>
      </c>
      <c r="J108" s="107">
        <f>ROUND(HLOOKUP(J106,Table!$C$11:$AP$16,2),6)</f>
        <v>10.612951</v>
      </c>
      <c r="K108" s="107">
        <f>ROUND(HLOOKUP(K106,Table!$C$11:$AP$16,2),6)</f>
        <v>9.345636</v>
      </c>
      <c r="L108" s="107">
        <f>ROUND(HLOOKUP(L106,Table!$C$11:$AP$16,2),6)</f>
        <v>12.471682</v>
      </c>
      <c r="M108" s="107">
        <f>ROUND(HLOOKUP(M106,Table!$C$11:$AP$16,2),6)</f>
        <v>11.238347</v>
      </c>
      <c r="N108" s="107">
        <f>ROUND(HLOOKUP(N106,Table!$C$11:$AP$16,2),6)</f>
        <v>2.032877</v>
      </c>
      <c r="O108" s="107">
        <f>ROUND(HLOOKUP(O106,Table!$C$11:$AP$16,2),6)</f>
        <v>1.342698</v>
      </c>
      <c r="P108" s="107">
        <f>ROUND(HLOOKUP(P106,Table!$C$11:$AP$16,2),6)</f>
        <v>1.342698</v>
      </c>
      <c r="Q108" s="107">
        <f>ROUND(HLOOKUP(Q106,Table!$C$11:$AP$16,2),6)</f>
        <v>1.342698</v>
      </c>
      <c r="R108" s="107">
        <f>ROUND(HLOOKUP(R106,Table!$C$11:$AP$16,2),6)</f>
        <v>1.342698</v>
      </c>
      <c r="S108" s="107">
        <f>ROUND(HLOOKUP(S106,Table!$C$11:$AP$16,2),6)</f>
        <v>1.342698</v>
      </c>
      <c r="T108" s="107">
        <f>ROUND(HLOOKUP(T106,Table!$C$11:$AP$16,2),6)</f>
        <v>4.079581</v>
      </c>
      <c r="U108" s="107">
        <f>ROUND(HLOOKUP(U106,Table!$C$11:$AP$16,2),6)</f>
        <v>13.079222</v>
      </c>
      <c r="V108" s="107">
        <f>ROUND(HLOOKUP(V106,Table!$C$11:$AP$16,2),6)</f>
        <v>5.423364</v>
      </c>
      <c r="W108" s="107">
        <f>ROUND(HLOOKUP(W106,Table!$C$11:$AP$16,2),6)</f>
        <v>2.719132</v>
      </c>
      <c r="X108" s="107">
        <f>ROUND(HLOOKUP(X106,Table!$C$11:$AP$16,2),6)</f>
        <v>22.689563</v>
      </c>
      <c r="Y108" s="107">
        <f>ROUND(HLOOKUP(Y106,Table!$C$11:$AP$16,2),6)</f>
        <v>15.443529</v>
      </c>
      <c r="Z108" s="107">
        <f>ROUND(HLOOKUP(Z106,Table!$C$11:$AP$16,2),6)</f>
        <v>14.862781</v>
      </c>
      <c r="AA108" s="107">
        <f>ROUND(HLOOKUP(AA106,Table!$C$11:$AP$16,2),6)</f>
        <v>11.238347</v>
      </c>
      <c r="AB108" s="107">
        <f>ROUND(HLOOKUP(AB106,Table!$C$11:$AP$16,2),6)</f>
        <v>9.345636</v>
      </c>
      <c r="AC108" s="107">
        <f>ROUND(HLOOKUP(AC106,Table!$C$11:$AP$16,2),6)</f>
        <v>4.079581</v>
      </c>
      <c r="AD108" s="107">
        <f>ROUND(HLOOKUP(AD106,Table!$C$11:$AP$16,2),6)</f>
        <v>1.342698</v>
      </c>
      <c r="AE108" s="107">
        <f>ROUND(HLOOKUP(AE106,Table!$C$11:$AP$16,2),6)</f>
        <v>1.342698</v>
      </c>
      <c r="AF108" s="107">
        <f>ROUND(HLOOKUP(AF106,Table!$C$11:$AP$16,2),6)</f>
        <v>1.342698</v>
      </c>
      <c r="AG108" s="107">
        <f>ROUND(HLOOKUP(AG106,Table!$C$11:$AP$16,2),6)</f>
        <v>1.342698</v>
      </c>
      <c r="AH108" s="107">
        <f>ROUND(HLOOKUP(AH106,Table!$C$11:$AP$16,2),6)</f>
        <v>1.342698</v>
      </c>
      <c r="AI108" s="107">
        <f>ROUND(HLOOKUP(AI106,Table!$C$11:$AP$16,2),6)</f>
        <v>0.648655</v>
      </c>
      <c r="AJ108" s="107">
        <f>ROUND(HLOOKUP(AJ106,Table!$C$11:$AP$16,2),6)</f>
        <v>0.648655</v>
      </c>
      <c r="AK108" s="107">
        <f>ROUND(HLOOKUP(AK106,Table!$C$11:$AP$16,2),6)</f>
        <v>-0.049202</v>
      </c>
      <c r="AL108" s="107">
        <f>ROUND(HLOOKUP(AL106,Table!$C$11:$AP$16,2),6)</f>
        <v>11.85799</v>
      </c>
      <c r="AM108" s="107">
        <f>ROUND(HLOOKUP(AM106,Table!$C$11:$AP$16,2),6)</f>
        <v>4.079581</v>
      </c>
      <c r="AN108" s="107">
        <f>ROUND(HLOOKUP(AN106,Table!$C$11:$AP$16,2),6)</f>
        <v>2.032877</v>
      </c>
      <c r="AO108" s="107">
        <f>ROUND(HLOOKUP(AO106,Table!$C$11:$AP$16,2),6)</f>
        <v>12.471682</v>
      </c>
      <c r="AP108" s="107">
        <f>ROUND(HLOOKUP(AP106,Table!$C$11:$AP$16,2),6)</f>
        <v>23.13268</v>
      </c>
      <c r="AQ108" s="107">
        <f>ROUND(HLOOKUP(AQ106,Table!$C$11:$AP$16,2),6)</f>
        <v>15.443529</v>
      </c>
      <c r="AR108" s="107">
        <f>ROUND(HLOOKUP(AR106,Table!$C$11:$AP$16,2),6)</f>
        <v>14.274993</v>
      </c>
      <c r="AS108" s="107">
        <f>ROUND(HLOOKUP(AS106,Table!$C$11:$AP$16,2),6)</f>
        <v>8.057446</v>
      </c>
      <c r="AT108" s="107">
        <f>ROUND(HLOOKUP(AT106,Table!$C$11:$AP$16,2),6)</f>
        <v>5.423364</v>
      </c>
      <c r="AU108" s="107">
        <f>ROUND(HLOOKUP(AU106,Table!$C$11:$AP$16,2),6)</f>
        <v>17.691231</v>
      </c>
      <c r="AV108" s="107">
        <f>ROUND(HLOOKUP(AV106,Table!$C$11:$AP$16,2),6)</f>
        <v>17.141104</v>
      </c>
      <c r="AW108" s="107">
        <f>ROUND(HLOOKUP(AW106,Table!$C$11:$AP$16,2),6)</f>
        <v>15.443529</v>
      </c>
      <c r="AX108" s="107">
        <f>ROUND(HLOOKUP(AX106,Table!$C$11:$AP$16,2),6)</f>
        <v>8.057446</v>
      </c>
      <c r="AY108" s="107">
        <f>ROUND(HLOOKUP(AY106,Table!$C$11:$AP$16,2),6)</f>
        <v>0.648655</v>
      </c>
      <c r="AZ108" s="107">
        <f>ROUND(HLOOKUP(AZ106,Table!$C$11:$AP$16,2),6)</f>
        <v>0.648655</v>
      </c>
      <c r="BA108" s="107">
        <f>ROUND(HLOOKUP(BA106,Table!$C$11:$AP$16,2),6)</f>
        <v>0.648655</v>
      </c>
      <c r="BB108" s="107">
        <f>ROUND(HLOOKUP(BB106,Table!$C$11:$AP$16,2),6)</f>
        <v>0.648655</v>
      </c>
      <c r="BC108" s="107">
        <f>ROUND(HLOOKUP(BC106,Table!$C$11:$AP$16,2),6)</f>
        <v>0.648655</v>
      </c>
      <c r="BD108" s="107">
        <f>ROUND(HLOOKUP(BD106,Table!$C$11:$AP$16,2),6)</f>
        <v>8.057446</v>
      </c>
      <c r="BE108" s="107">
        <f>ROUND(HLOOKUP(BE106,Table!$C$11:$AP$16,2),6)</f>
        <v>1.342698</v>
      </c>
      <c r="BF108" s="107">
        <f>ROUND(HLOOKUP(BF106,Table!$C$11:$AP$16,2),6)</f>
        <v>1.342698</v>
      </c>
      <c r="BG108" s="107">
        <f>ROUND(HLOOKUP(BG106,Table!$C$11:$AP$16,2),6)</f>
        <v>22.689563</v>
      </c>
      <c r="BH108" s="107">
        <f>ROUND(HLOOKUP(BH106,Table!$C$11:$AP$16,2),6)</f>
        <v>16.016997</v>
      </c>
      <c r="BI108" s="107">
        <f>ROUND(HLOOKUP(BI106,Table!$C$11:$AP$16,2),6)</f>
        <v>15.443529</v>
      </c>
      <c r="BJ108" s="107">
        <f>ROUND(HLOOKUP(BJ106,Table!$C$11:$AP$16,2),6)</f>
        <v>7.405924</v>
      </c>
      <c r="BK108" s="107">
        <f>ROUND(HLOOKUP(BK106,Table!$C$11:$AP$16,2),6)</f>
        <v>0.648655</v>
      </c>
      <c r="BL108" s="107">
        <f>ROUND(HLOOKUP(BL106,Table!$C$11:$AP$16,2),6)</f>
        <v>0.648655</v>
      </c>
      <c r="BM108" s="107">
        <f>ROUND(HLOOKUP(BM106,Table!$C$11:$AP$16,2),6)</f>
        <v>0.648655</v>
      </c>
      <c r="BN108" s="107">
        <f>ROUND(HLOOKUP(BN106,Table!$C$11:$AP$16,2),6)</f>
        <v>1.342698</v>
      </c>
      <c r="BO108" s="107">
        <f>ROUND(HLOOKUP(BO106,Table!$C$11:$AP$16,2),6)</f>
        <v>2.032877</v>
      </c>
      <c r="BP108" s="107">
        <f>ROUND(HLOOKUP(BP106,Table!$C$11:$AP$16,2),6)</f>
        <v>2.032877</v>
      </c>
      <c r="BQ108" s="107">
        <f>ROUND(HLOOKUP(BQ106,Table!$C$11:$AP$16,2),6)</f>
        <v>1.342698</v>
      </c>
      <c r="BR108" s="107">
        <f>ROUND(HLOOKUP(BR106,Table!$C$11:$AP$16,2),6)</f>
        <v>1.342698</v>
      </c>
      <c r="BS108" s="107">
        <f>ROUND(HLOOKUP(BS106,Table!$C$11:$AP$16,2),6)</f>
        <v>2.032877</v>
      </c>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P108" s="107"/>
      <c r="GQ108" s="107"/>
      <c r="GR108" s="107"/>
      <c r="GS108" s="107"/>
      <c r="GT108" s="107"/>
      <c r="GU108" s="107"/>
      <c r="GV108" s="107"/>
      <c r="GW108" s="107"/>
      <c r="GX108" s="107"/>
      <c r="GY108" s="107"/>
    </row>
    <row r="109" spans="2:207" s="117" customFormat="1" ht="12.75">
      <c r="B109" s="107"/>
      <c r="C109" s="128"/>
      <c r="D109" s="116"/>
      <c r="E109" s="122"/>
      <c r="F109" s="136"/>
      <c r="G109" s="10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c r="FJ109" s="107"/>
      <c r="FK109" s="107"/>
      <c r="FL109" s="107"/>
      <c r="FM109" s="107"/>
      <c r="FN109" s="107"/>
      <c r="FO109" s="107"/>
      <c r="FP109" s="107"/>
      <c r="FQ109" s="107"/>
      <c r="FR109" s="107"/>
      <c r="FS109" s="107"/>
      <c r="FT109" s="107"/>
      <c r="FU109" s="107"/>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P109" s="107"/>
      <c r="GQ109" s="107"/>
      <c r="GR109" s="107"/>
      <c r="GS109" s="107"/>
      <c r="GT109" s="107"/>
      <c r="GU109" s="107"/>
      <c r="GV109" s="107"/>
      <c r="GW109" s="107"/>
      <c r="GX109" s="107"/>
      <c r="GY109" s="107"/>
    </row>
    <row r="110" spans="2:207" ht="12.75">
      <c r="B110" s="34" t="s">
        <v>89</v>
      </c>
      <c r="C110" s="34" t="s">
        <v>89</v>
      </c>
      <c r="D110" s="3" t="s">
        <v>89</v>
      </c>
      <c r="F110" s="150">
        <f>+$D$166</f>
        <v>62</v>
      </c>
      <c r="H110" s="11">
        <f aca="true" t="shared" si="98" ref="H110:P110">$F$110+IF(H111=-1,H113,IF(H111=1,H114,""))</f>
        <v>84</v>
      </c>
      <c r="I110" s="11">
        <f t="shared" si="98"/>
        <v>85</v>
      </c>
      <c r="J110" s="11">
        <f t="shared" si="98"/>
        <v>78</v>
      </c>
      <c r="K110" s="11">
        <f t="shared" si="98"/>
        <v>76</v>
      </c>
      <c r="L110" s="11">
        <f t="shared" si="98"/>
        <v>43</v>
      </c>
      <c r="M110" s="11">
        <f t="shared" si="98"/>
        <v>45</v>
      </c>
      <c r="N110" s="11">
        <f t="shared" si="98"/>
        <v>65</v>
      </c>
      <c r="O110" s="11">
        <f t="shared" si="98"/>
        <v>60</v>
      </c>
      <c r="P110" s="11">
        <f t="shared" si="98"/>
        <v>64</v>
      </c>
      <c r="Q110" s="11">
        <f aca="true" t="shared" si="99" ref="Q110:BS110">$F$110+IF(Q111=-1,Q113,IF(Q111=1,Q114,""))</f>
        <v>60</v>
      </c>
      <c r="R110" s="11">
        <f t="shared" si="99"/>
        <v>64</v>
      </c>
      <c r="S110" s="11">
        <f t="shared" si="99"/>
        <v>60</v>
      </c>
      <c r="T110" s="11">
        <f t="shared" si="99"/>
        <v>68</v>
      </c>
      <c r="U110" s="11">
        <f t="shared" si="99"/>
        <v>42</v>
      </c>
      <c r="V110" s="11">
        <f t="shared" si="99"/>
        <v>54</v>
      </c>
      <c r="W110" s="11">
        <f t="shared" si="99"/>
        <v>58</v>
      </c>
      <c r="X110" s="11">
        <f t="shared" si="99"/>
        <v>101</v>
      </c>
      <c r="Y110" s="11">
        <f t="shared" si="99"/>
        <v>86</v>
      </c>
      <c r="Z110" s="11">
        <f t="shared" si="99"/>
        <v>85</v>
      </c>
      <c r="AA110" s="11">
        <f t="shared" si="99"/>
        <v>79</v>
      </c>
      <c r="AB110" s="11">
        <f t="shared" si="99"/>
        <v>76</v>
      </c>
      <c r="AC110" s="11">
        <f t="shared" si="99"/>
        <v>56</v>
      </c>
      <c r="AD110" s="11">
        <f t="shared" si="99"/>
        <v>64</v>
      </c>
      <c r="AE110" s="11">
        <f t="shared" si="99"/>
        <v>60</v>
      </c>
      <c r="AF110" s="11">
        <f t="shared" si="99"/>
        <v>64</v>
      </c>
      <c r="AG110" s="11">
        <f t="shared" si="99"/>
        <v>60</v>
      </c>
      <c r="AH110" s="11">
        <f t="shared" si="99"/>
        <v>64</v>
      </c>
      <c r="AI110" s="11">
        <f t="shared" si="99"/>
        <v>61</v>
      </c>
      <c r="AJ110" s="11">
        <f t="shared" si="99"/>
        <v>63</v>
      </c>
      <c r="AK110" s="11">
        <f t="shared" si="99"/>
        <v>62</v>
      </c>
      <c r="AL110" s="11">
        <f t="shared" si="99"/>
        <v>80</v>
      </c>
      <c r="AM110" s="11">
        <f t="shared" si="99"/>
        <v>68</v>
      </c>
      <c r="AN110" s="11">
        <f t="shared" si="99"/>
        <v>65</v>
      </c>
      <c r="AO110" s="11">
        <f t="shared" si="99"/>
        <v>43</v>
      </c>
      <c r="AP110" s="11">
        <f t="shared" si="99"/>
        <v>23</v>
      </c>
      <c r="AQ110" s="11">
        <f t="shared" si="99"/>
        <v>38</v>
      </c>
      <c r="AR110" s="11">
        <f t="shared" si="99"/>
        <v>40</v>
      </c>
      <c r="AS110" s="11">
        <f t="shared" si="99"/>
        <v>50</v>
      </c>
      <c r="AT110" s="11">
        <f t="shared" si="99"/>
        <v>54</v>
      </c>
      <c r="AU110" s="11">
        <f t="shared" si="99"/>
        <v>90</v>
      </c>
      <c r="AV110" s="11">
        <f t="shared" si="99"/>
        <v>89</v>
      </c>
      <c r="AW110" s="11">
        <f t="shared" si="99"/>
        <v>38</v>
      </c>
      <c r="AX110" s="11">
        <f t="shared" si="99"/>
        <v>50</v>
      </c>
      <c r="AY110" s="11">
        <f t="shared" si="99"/>
        <v>61</v>
      </c>
      <c r="AZ110" s="11">
        <f t="shared" si="99"/>
        <v>63</v>
      </c>
      <c r="BA110" s="11">
        <f t="shared" si="99"/>
        <v>61</v>
      </c>
      <c r="BB110" s="11">
        <f t="shared" si="99"/>
        <v>63</v>
      </c>
      <c r="BC110" s="11">
        <f t="shared" si="99"/>
        <v>61</v>
      </c>
      <c r="BD110" s="11">
        <f t="shared" si="99"/>
        <v>50</v>
      </c>
      <c r="BE110" s="11">
        <f t="shared" si="99"/>
        <v>60</v>
      </c>
      <c r="BF110" s="11">
        <f t="shared" si="99"/>
        <v>64</v>
      </c>
      <c r="BG110" s="11">
        <f t="shared" si="99"/>
        <v>101</v>
      </c>
      <c r="BH110" s="11">
        <f t="shared" si="99"/>
        <v>87</v>
      </c>
      <c r="BI110" s="11">
        <f t="shared" si="99"/>
        <v>86</v>
      </c>
      <c r="BJ110" s="11">
        <f t="shared" si="99"/>
        <v>73</v>
      </c>
      <c r="BK110" s="11">
        <f t="shared" si="99"/>
        <v>63</v>
      </c>
      <c r="BL110" s="11">
        <f t="shared" si="99"/>
        <v>61</v>
      </c>
      <c r="BM110" s="11">
        <f t="shared" si="99"/>
        <v>63</v>
      </c>
      <c r="BN110" s="11">
        <f t="shared" si="99"/>
        <v>60</v>
      </c>
      <c r="BO110" s="11">
        <f t="shared" si="99"/>
        <v>65</v>
      </c>
      <c r="BP110" s="11">
        <f t="shared" si="99"/>
        <v>59</v>
      </c>
      <c r="BQ110" s="11">
        <f t="shared" si="99"/>
        <v>64</v>
      </c>
      <c r="BR110" s="11">
        <f t="shared" si="99"/>
        <v>60</v>
      </c>
      <c r="BS110" s="11">
        <f t="shared" si="99"/>
        <v>65</v>
      </c>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row>
    <row r="111" spans="2:207" s="117" customFormat="1" ht="12.75">
      <c r="B111" s="118" t="s">
        <v>140</v>
      </c>
      <c r="C111" s="118" t="s">
        <v>140</v>
      </c>
      <c r="D111" s="115"/>
      <c r="E111" s="115"/>
      <c r="F111" s="119"/>
      <c r="G111" s="119"/>
      <c r="H111" s="114">
        <f aca="true" t="shared" si="100" ref="H111:P111">+H59</f>
        <v>-1</v>
      </c>
      <c r="I111" s="114">
        <f t="shared" si="100"/>
        <v>-1</v>
      </c>
      <c r="J111" s="114">
        <f t="shared" si="100"/>
        <v>-1</v>
      </c>
      <c r="K111" s="114">
        <f t="shared" si="100"/>
        <v>-1</v>
      </c>
      <c r="L111" s="114">
        <f t="shared" si="100"/>
        <v>1</v>
      </c>
      <c r="M111" s="114">
        <f t="shared" si="100"/>
        <v>1</v>
      </c>
      <c r="N111" s="114">
        <f t="shared" si="100"/>
        <v>-1</v>
      </c>
      <c r="O111" s="114">
        <f t="shared" si="100"/>
        <v>1</v>
      </c>
      <c r="P111" s="114">
        <f t="shared" si="100"/>
        <v>-1</v>
      </c>
      <c r="Q111" s="114">
        <f aca="true" t="shared" si="101" ref="Q111:BS111">+Q59</f>
        <v>1</v>
      </c>
      <c r="R111" s="114">
        <f t="shared" si="101"/>
        <v>-1</v>
      </c>
      <c r="S111" s="114">
        <f t="shared" si="101"/>
        <v>1</v>
      </c>
      <c r="T111" s="114">
        <f t="shared" si="101"/>
        <v>-1</v>
      </c>
      <c r="U111" s="114">
        <f t="shared" si="101"/>
        <v>1</v>
      </c>
      <c r="V111" s="114">
        <f t="shared" si="101"/>
        <v>1</v>
      </c>
      <c r="W111" s="114">
        <f t="shared" si="101"/>
        <v>1</v>
      </c>
      <c r="X111" s="114">
        <f t="shared" si="101"/>
        <v>-1</v>
      </c>
      <c r="Y111" s="114">
        <f t="shared" si="101"/>
        <v>-1</v>
      </c>
      <c r="Z111" s="114">
        <f t="shared" si="101"/>
        <v>-1</v>
      </c>
      <c r="AA111" s="114">
        <f t="shared" si="101"/>
        <v>-1</v>
      </c>
      <c r="AB111" s="114">
        <f t="shared" si="101"/>
        <v>-1</v>
      </c>
      <c r="AC111" s="114">
        <f t="shared" si="101"/>
        <v>1</v>
      </c>
      <c r="AD111" s="114">
        <f t="shared" si="101"/>
        <v>-1</v>
      </c>
      <c r="AE111" s="114">
        <f t="shared" si="101"/>
        <v>1</v>
      </c>
      <c r="AF111" s="114">
        <f t="shared" si="101"/>
        <v>-1</v>
      </c>
      <c r="AG111" s="114">
        <f t="shared" si="101"/>
        <v>1</v>
      </c>
      <c r="AH111" s="114">
        <f t="shared" si="101"/>
        <v>-1</v>
      </c>
      <c r="AI111" s="114">
        <f t="shared" si="101"/>
        <v>1</v>
      </c>
      <c r="AJ111" s="114">
        <f t="shared" si="101"/>
        <v>-1</v>
      </c>
      <c r="AK111" s="114">
        <f t="shared" si="101"/>
        <v>1</v>
      </c>
      <c r="AL111" s="114">
        <f t="shared" si="101"/>
        <v>-1</v>
      </c>
      <c r="AM111" s="114">
        <f t="shared" si="101"/>
        <v>-1</v>
      </c>
      <c r="AN111" s="114">
        <f t="shared" si="101"/>
        <v>-1</v>
      </c>
      <c r="AO111" s="114">
        <f t="shared" si="101"/>
        <v>1</v>
      </c>
      <c r="AP111" s="114">
        <f t="shared" si="101"/>
        <v>1</v>
      </c>
      <c r="AQ111" s="114">
        <f t="shared" si="101"/>
        <v>1</v>
      </c>
      <c r="AR111" s="114">
        <f t="shared" si="101"/>
        <v>1</v>
      </c>
      <c r="AS111" s="114">
        <f t="shared" si="101"/>
        <v>1</v>
      </c>
      <c r="AT111" s="114">
        <f t="shared" si="101"/>
        <v>1</v>
      </c>
      <c r="AU111" s="114">
        <f t="shared" si="101"/>
        <v>-1</v>
      </c>
      <c r="AV111" s="114">
        <f t="shared" si="101"/>
        <v>-1</v>
      </c>
      <c r="AW111" s="114">
        <f t="shared" si="101"/>
        <v>1</v>
      </c>
      <c r="AX111" s="114">
        <f t="shared" si="101"/>
        <v>1</v>
      </c>
      <c r="AY111" s="114">
        <f t="shared" si="101"/>
        <v>1</v>
      </c>
      <c r="AZ111" s="114">
        <f t="shared" si="101"/>
        <v>-1</v>
      </c>
      <c r="BA111" s="114">
        <f t="shared" si="101"/>
        <v>1</v>
      </c>
      <c r="BB111" s="114">
        <f t="shared" si="101"/>
        <v>-1</v>
      </c>
      <c r="BC111" s="114">
        <f t="shared" si="101"/>
        <v>1</v>
      </c>
      <c r="BD111" s="114">
        <f t="shared" si="101"/>
        <v>1</v>
      </c>
      <c r="BE111" s="114">
        <f t="shared" si="101"/>
        <v>1</v>
      </c>
      <c r="BF111" s="114">
        <f t="shared" si="101"/>
        <v>-1</v>
      </c>
      <c r="BG111" s="114">
        <f t="shared" si="101"/>
        <v>-1</v>
      </c>
      <c r="BH111" s="114">
        <f t="shared" si="101"/>
        <v>-1</v>
      </c>
      <c r="BI111" s="114">
        <f t="shared" si="101"/>
        <v>-1</v>
      </c>
      <c r="BJ111" s="114">
        <f t="shared" si="101"/>
        <v>-1</v>
      </c>
      <c r="BK111" s="114">
        <f t="shared" si="101"/>
        <v>-1</v>
      </c>
      <c r="BL111" s="114">
        <f t="shared" si="101"/>
        <v>1</v>
      </c>
      <c r="BM111" s="114">
        <f t="shared" si="101"/>
        <v>-1</v>
      </c>
      <c r="BN111" s="114">
        <f t="shared" si="101"/>
        <v>1</v>
      </c>
      <c r="BO111" s="114">
        <f t="shared" si="101"/>
        <v>-1</v>
      </c>
      <c r="BP111" s="114">
        <f t="shared" si="101"/>
        <v>1</v>
      </c>
      <c r="BQ111" s="114">
        <f t="shared" si="101"/>
        <v>-1</v>
      </c>
      <c r="BR111" s="114">
        <f t="shared" si="101"/>
        <v>1</v>
      </c>
      <c r="BS111" s="114">
        <f t="shared" si="101"/>
        <v>-1</v>
      </c>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7"/>
      <c r="EL111" s="107"/>
      <c r="EM111" s="107"/>
      <c r="EN111" s="107"/>
      <c r="EO111" s="107"/>
      <c r="EP111" s="107"/>
      <c r="EQ111" s="107"/>
      <c r="ER111" s="107"/>
      <c r="ES111" s="107"/>
      <c r="ET111" s="107"/>
      <c r="EU111" s="107"/>
      <c r="EV111" s="107"/>
      <c r="EW111" s="107"/>
      <c r="EX111" s="107"/>
      <c r="EY111" s="107"/>
      <c r="EZ111" s="107"/>
      <c r="FA111" s="107"/>
      <c r="FB111" s="107"/>
      <c r="FC111" s="107"/>
      <c r="FD111" s="107"/>
      <c r="FE111" s="107"/>
      <c r="FF111" s="107"/>
      <c r="FG111" s="107"/>
      <c r="FH111" s="107"/>
      <c r="FI111" s="107"/>
      <c r="FJ111" s="107"/>
      <c r="FK111" s="107"/>
      <c r="FL111" s="107"/>
      <c r="FM111" s="107"/>
      <c r="FN111" s="107"/>
      <c r="FO111" s="107"/>
      <c r="FP111" s="107"/>
      <c r="FQ111" s="107"/>
      <c r="FR111" s="107"/>
      <c r="FS111" s="107"/>
      <c r="FT111" s="107"/>
      <c r="FU111" s="107"/>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P111" s="107"/>
      <c r="GQ111" s="107"/>
      <c r="GR111" s="107"/>
      <c r="GS111" s="107"/>
      <c r="GT111" s="107"/>
      <c r="GU111" s="107"/>
      <c r="GV111" s="107"/>
      <c r="GW111" s="107"/>
      <c r="GX111" s="107"/>
      <c r="GY111" s="107"/>
    </row>
    <row r="112" spans="2:207" s="117" customFormat="1" ht="12.75">
      <c r="B112" s="118" t="s">
        <v>229</v>
      </c>
      <c r="C112" s="132" t="s">
        <v>230</v>
      </c>
      <c r="D112" s="115" t="s">
        <v>49</v>
      </c>
      <c r="E112" s="122" t="s">
        <v>6</v>
      </c>
      <c r="F112" s="4"/>
      <c r="G112" s="4"/>
      <c r="H112" s="114">
        <f aca="true" t="shared" si="102" ref="H112:P112">+H69</f>
        <v>357</v>
      </c>
      <c r="I112" s="114">
        <f t="shared" si="102"/>
        <v>341</v>
      </c>
      <c r="J112" s="114">
        <f t="shared" si="102"/>
        <v>496</v>
      </c>
      <c r="K112" s="114">
        <f t="shared" si="102"/>
        <v>569</v>
      </c>
      <c r="L112" s="114">
        <f t="shared" si="102"/>
        <v>403</v>
      </c>
      <c r="M112" s="114">
        <f t="shared" si="102"/>
        <v>452</v>
      </c>
      <c r="N112" s="114">
        <f t="shared" si="102"/>
        <v>2800</v>
      </c>
      <c r="O112" s="114">
        <f t="shared" si="102"/>
        <v>4132</v>
      </c>
      <c r="P112" s="114">
        <f t="shared" si="102"/>
        <v>4280</v>
      </c>
      <c r="Q112" s="114">
        <f aca="true" t="shared" si="103" ref="Q112:BS112">+Q69</f>
        <v>4132</v>
      </c>
      <c r="R112" s="114">
        <f t="shared" si="103"/>
        <v>4280</v>
      </c>
      <c r="S112" s="114">
        <f t="shared" si="103"/>
        <v>4132</v>
      </c>
      <c r="T112" s="114">
        <f t="shared" si="103"/>
        <v>1366</v>
      </c>
      <c r="U112" s="114">
        <f t="shared" si="103"/>
        <v>382</v>
      </c>
      <c r="V112" s="114">
        <f t="shared" si="103"/>
        <v>987</v>
      </c>
      <c r="W112" s="114">
        <f t="shared" si="103"/>
        <v>2016</v>
      </c>
      <c r="X112" s="114">
        <f>+X69</f>
        <v>203</v>
      </c>
      <c r="Y112" s="114">
        <f t="shared" si="103"/>
        <v>326</v>
      </c>
      <c r="Z112" s="114">
        <f t="shared" si="103"/>
        <v>341</v>
      </c>
      <c r="AA112" s="114">
        <f t="shared" si="103"/>
        <v>466</v>
      </c>
      <c r="AB112" s="114">
        <f t="shared" si="103"/>
        <v>569</v>
      </c>
      <c r="AC112" s="114">
        <f t="shared" si="103"/>
        <v>1327</v>
      </c>
      <c r="AD112" s="114">
        <f t="shared" si="103"/>
        <v>4280</v>
      </c>
      <c r="AE112" s="114">
        <f t="shared" si="103"/>
        <v>4132</v>
      </c>
      <c r="AF112" s="114">
        <f t="shared" si="103"/>
        <v>4280</v>
      </c>
      <c r="AG112" s="114">
        <f t="shared" si="103"/>
        <v>4132</v>
      </c>
      <c r="AH112" s="114">
        <f t="shared" si="103"/>
        <v>4280</v>
      </c>
      <c r="AI112" s="114">
        <f t="shared" si="103"/>
        <v>8607</v>
      </c>
      <c r="AJ112" s="114">
        <f t="shared" si="103"/>
        <v>9020</v>
      </c>
      <c r="AK112" s="114">
        <f t="shared" si="103"/>
        <v>114170</v>
      </c>
      <c r="AL112" s="114">
        <f t="shared" si="103"/>
        <v>439</v>
      </c>
      <c r="AM112" s="114">
        <f t="shared" si="103"/>
        <v>1366</v>
      </c>
      <c r="AN112" s="114">
        <f t="shared" si="103"/>
        <v>2800</v>
      </c>
      <c r="AO112" s="114">
        <f t="shared" si="103"/>
        <v>403</v>
      </c>
      <c r="AP112" s="114">
        <f t="shared" si="103"/>
        <v>195</v>
      </c>
      <c r="AQ112" s="114">
        <f t="shared" si="103"/>
        <v>316</v>
      </c>
      <c r="AR112" s="114">
        <f t="shared" si="103"/>
        <v>346</v>
      </c>
      <c r="AS112" s="114">
        <f t="shared" si="103"/>
        <v>649</v>
      </c>
      <c r="AT112" s="114">
        <f t="shared" si="103"/>
        <v>987</v>
      </c>
      <c r="AU112" s="114">
        <f t="shared" si="103"/>
        <v>279</v>
      </c>
      <c r="AV112" s="114">
        <f t="shared" si="103"/>
        <v>290</v>
      </c>
      <c r="AW112" s="114">
        <f t="shared" si="103"/>
        <v>316</v>
      </c>
      <c r="AX112" s="114">
        <f t="shared" si="103"/>
        <v>649</v>
      </c>
      <c r="AY112" s="114">
        <f t="shared" si="103"/>
        <v>8607</v>
      </c>
      <c r="AZ112" s="114">
        <f t="shared" si="103"/>
        <v>9020</v>
      </c>
      <c r="BA112" s="114">
        <f t="shared" si="103"/>
        <v>8607</v>
      </c>
      <c r="BB112" s="114">
        <f t="shared" si="103"/>
        <v>9020</v>
      </c>
      <c r="BC112" s="114">
        <f t="shared" si="103"/>
        <v>8607</v>
      </c>
      <c r="BD112" s="114">
        <f t="shared" si="103"/>
        <v>649</v>
      </c>
      <c r="BE112" s="114">
        <f t="shared" si="103"/>
        <v>4132</v>
      </c>
      <c r="BF112" s="114">
        <f t="shared" si="103"/>
        <v>4280</v>
      </c>
      <c r="BG112" s="114">
        <f t="shared" si="103"/>
        <v>203</v>
      </c>
      <c r="BH112" s="114">
        <f t="shared" si="103"/>
        <v>313</v>
      </c>
      <c r="BI112" s="114">
        <f t="shared" si="103"/>
        <v>326</v>
      </c>
      <c r="BJ112" s="114">
        <f t="shared" si="103"/>
        <v>730</v>
      </c>
      <c r="BK112" s="114">
        <f t="shared" si="103"/>
        <v>9020</v>
      </c>
      <c r="BL112" s="114">
        <f t="shared" si="103"/>
        <v>8607</v>
      </c>
      <c r="BM112" s="114">
        <f t="shared" si="103"/>
        <v>9020</v>
      </c>
      <c r="BN112" s="114">
        <f t="shared" si="103"/>
        <v>4132</v>
      </c>
      <c r="BO112" s="114">
        <f t="shared" si="103"/>
        <v>2800</v>
      </c>
      <c r="BP112" s="114">
        <f t="shared" si="103"/>
        <v>2713</v>
      </c>
      <c r="BQ112" s="114">
        <f t="shared" si="103"/>
        <v>4280</v>
      </c>
      <c r="BR112" s="114">
        <f t="shared" si="103"/>
        <v>4132</v>
      </c>
      <c r="BS112" s="114">
        <f t="shared" si="103"/>
        <v>2800</v>
      </c>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c r="ET112" s="107"/>
      <c r="EU112" s="107"/>
      <c r="EV112" s="107"/>
      <c r="EW112" s="107"/>
      <c r="EX112" s="107"/>
      <c r="EY112" s="107"/>
      <c r="EZ112" s="107"/>
      <c r="FA112" s="107"/>
      <c r="FB112" s="107"/>
      <c r="FC112" s="107"/>
      <c r="FD112" s="107"/>
      <c r="FE112" s="107"/>
      <c r="FF112" s="107"/>
      <c r="FG112" s="107"/>
      <c r="FH112" s="107"/>
      <c r="FI112" s="107"/>
      <c r="FJ112" s="107"/>
      <c r="FK112" s="107"/>
      <c r="FL112" s="107"/>
      <c r="FM112" s="107"/>
      <c r="FN112" s="107"/>
      <c r="FO112" s="107"/>
      <c r="FP112" s="107"/>
      <c r="FQ112" s="107"/>
      <c r="FR112" s="107"/>
      <c r="FS112" s="107"/>
      <c r="FT112" s="107"/>
      <c r="FU112" s="107"/>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P112" s="107"/>
      <c r="GQ112" s="107"/>
      <c r="GR112" s="107"/>
      <c r="GS112" s="107"/>
      <c r="GT112" s="107"/>
      <c r="GU112" s="107"/>
      <c r="GV112" s="107"/>
      <c r="GW112" s="107"/>
      <c r="GX112" s="107"/>
      <c r="GY112" s="107"/>
    </row>
    <row r="113" spans="2:207" s="117" customFormat="1" ht="15.75">
      <c r="B113" s="128" t="s">
        <v>246</v>
      </c>
      <c r="C113" s="128" t="s">
        <v>246</v>
      </c>
      <c r="D113" s="116"/>
      <c r="E113" s="122"/>
      <c r="F113" s="136"/>
      <c r="G113" s="107"/>
      <c r="H113" s="131">
        <f>HLOOKUP(H112,Table!$C$23:$AP$28,4)</f>
        <v>22</v>
      </c>
      <c r="I113" s="131">
        <f>HLOOKUP(I112,Table!$C$23:$AP$28,4)</f>
        <v>23</v>
      </c>
      <c r="J113" s="131">
        <f>HLOOKUP(J112,Table!$C$23:$AP$28,4)</f>
        <v>16</v>
      </c>
      <c r="K113" s="131">
        <f>HLOOKUP(K112,Table!$C$23:$AP$28,4)</f>
        <v>14</v>
      </c>
      <c r="L113" s="131">
        <f>HLOOKUP(L112,Table!$C$23:$AP$28,4)</f>
        <v>20</v>
      </c>
      <c r="M113" s="131">
        <f>HLOOKUP(M112,Table!$C$23:$AP$28,4)</f>
        <v>18</v>
      </c>
      <c r="N113" s="131">
        <f>HLOOKUP(N112,Table!$C$23:$AP$28,4)</f>
        <v>3</v>
      </c>
      <c r="O113" s="131">
        <f>HLOOKUP(O112,Table!$C$23:$AP$28,4)</f>
        <v>3</v>
      </c>
      <c r="P113" s="131">
        <f>HLOOKUP(P112,Table!$C$23:$AP$28,4)</f>
        <v>2</v>
      </c>
      <c r="Q113" s="131">
        <f>HLOOKUP(Q112,Table!$C$23:$AP$28,4)</f>
        <v>3</v>
      </c>
      <c r="R113" s="131">
        <f>HLOOKUP(R112,Table!$C$23:$AP$28,4)</f>
        <v>2</v>
      </c>
      <c r="S113" s="131">
        <f>HLOOKUP(S112,Table!$C$23:$AP$28,4)</f>
        <v>3</v>
      </c>
      <c r="T113" s="131">
        <f>HLOOKUP(T112,Table!$C$23:$AP$28,4)</f>
        <v>6</v>
      </c>
      <c r="U113" s="131">
        <f>HLOOKUP(U112,Table!$C$23:$AP$28,4)</f>
        <v>21</v>
      </c>
      <c r="V113" s="131">
        <f>HLOOKUP(V112,Table!$C$23:$AP$28,4)</f>
        <v>9</v>
      </c>
      <c r="W113" s="131">
        <f>HLOOKUP(W112,Table!$C$23:$AP$28,4)</f>
        <v>5</v>
      </c>
      <c r="X113" s="131">
        <f>HLOOKUP(X112,Table!$C$23:$AP$28,4)</f>
        <v>39</v>
      </c>
      <c r="Y113" s="131">
        <f>HLOOKUP(Y112,Table!$C$23:$AP$28,4)</f>
        <v>24</v>
      </c>
      <c r="Z113" s="131">
        <f>HLOOKUP(Z112,Table!$C$23:$AP$28,4)</f>
        <v>23</v>
      </c>
      <c r="AA113" s="131">
        <f>HLOOKUP(AA112,Table!$C$23:$AP$28,4)</f>
        <v>17</v>
      </c>
      <c r="AB113" s="131">
        <f>HLOOKUP(AB112,Table!$C$23:$AP$28,4)</f>
        <v>14</v>
      </c>
      <c r="AC113" s="131">
        <f>HLOOKUP(AC112,Table!$C$23:$AP$28,4)</f>
        <v>7</v>
      </c>
      <c r="AD113" s="131">
        <f>HLOOKUP(AD112,Table!$C$23:$AP$28,4)</f>
        <v>2</v>
      </c>
      <c r="AE113" s="131">
        <f>HLOOKUP(AE112,Table!$C$23:$AP$28,4)</f>
        <v>3</v>
      </c>
      <c r="AF113" s="131">
        <f>HLOOKUP(AF112,Table!$C$23:$AP$28,4)</f>
        <v>2</v>
      </c>
      <c r="AG113" s="131">
        <f>HLOOKUP(AG112,Table!$C$23:$AP$28,4)</f>
        <v>3</v>
      </c>
      <c r="AH113" s="131">
        <f>HLOOKUP(AH112,Table!$C$23:$AP$28,4)</f>
        <v>2</v>
      </c>
      <c r="AI113" s="131">
        <f>HLOOKUP(AI112,Table!$C$23:$AP$28,4)</f>
        <v>2</v>
      </c>
      <c r="AJ113" s="131">
        <f>HLOOKUP(AJ112,Table!$C$23:$AP$28,4)</f>
        <v>1</v>
      </c>
      <c r="AK113" s="131">
        <f>HLOOKUP(AK112,Table!$C$23:$AP$28,4)</f>
        <v>0</v>
      </c>
      <c r="AL113" s="131">
        <f>HLOOKUP(AL112,Table!$C$23:$AP$28,4)</f>
        <v>18</v>
      </c>
      <c r="AM113" s="131">
        <f>HLOOKUP(AM112,Table!$C$23:$AP$28,4)</f>
        <v>6</v>
      </c>
      <c r="AN113" s="131">
        <f>HLOOKUP(AN112,Table!$C$23:$AP$28,4)</f>
        <v>3</v>
      </c>
      <c r="AO113" s="131">
        <f>HLOOKUP(AO112,Table!$C$23:$AP$28,4)</f>
        <v>20</v>
      </c>
      <c r="AP113" s="131" t="e">
        <f>HLOOKUP(AP112,Table!$C$23:$AP$28,4)</f>
        <v>#N/A</v>
      </c>
      <c r="AQ113" s="131">
        <f>HLOOKUP(AQ112,Table!$C$23:$AP$28,4)</f>
        <v>25</v>
      </c>
      <c r="AR113" s="131">
        <f>HLOOKUP(AR112,Table!$C$23:$AP$28,4)</f>
        <v>23</v>
      </c>
      <c r="AS113" s="131">
        <f>HLOOKUP(AS112,Table!$C$23:$AP$28,4)</f>
        <v>13</v>
      </c>
      <c r="AT113" s="131">
        <f>HLOOKUP(AT112,Table!$C$23:$AP$28,4)</f>
        <v>9</v>
      </c>
      <c r="AU113" s="131">
        <f>HLOOKUP(AU112,Table!$C$23:$AP$28,4)</f>
        <v>28</v>
      </c>
      <c r="AV113" s="131">
        <f>HLOOKUP(AV112,Table!$C$23:$AP$28,4)</f>
        <v>27</v>
      </c>
      <c r="AW113" s="131">
        <f>HLOOKUP(AW112,Table!$C$23:$AP$28,4)</f>
        <v>25</v>
      </c>
      <c r="AX113" s="131">
        <f>HLOOKUP(AX112,Table!$C$23:$AP$28,4)</f>
        <v>13</v>
      </c>
      <c r="AY113" s="131">
        <f>HLOOKUP(AY112,Table!$C$23:$AP$28,4)</f>
        <v>2</v>
      </c>
      <c r="AZ113" s="131">
        <f>HLOOKUP(AZ112,Table!$C$23:$AP$28,4)</f>
        <v>1</v>
      </c>
      <c r="BA113" s="131">
        <f>HLOOKUP(BA112,Table!$C$23:$AP$28,4)</f>
        <v>2</v>
      </c>
      <c r="BB113" s="131">
        <f>HLOOKUP(BB112,Table!$C$23:$AP$28,4)</f>
        <v>1</v>
      </c>
      <c r="BC113" s="131">
        <f>HLOOKUP(BC112,Table!$C$23:$AP$28,4)</f>
        <v>2</v>
      </c>
      <c r="BD113" s="131">
        <f>HLOOKUP(BD112,Table!$C$23:$AP$28,4)</f>
        <v>13</v>
      </c>
      <c r="BE113" s="131">
        <f>HLOOKUP(BE112,Table!$C$23:$AP$28,4)</f>
        <v>3</v>
      </c>
      <c r="BF113" s="131">
        <f>HLOOKUP(BF112,Table!$C$23:$AP$28,4)</f>
        <v>2</v>
      </c>
      <c r="BG113" s="131">
        <f>HLOOKUP(BG112,Table!$C$23:$AP$28,4)</f>
        <v>39</v>
      </c>
      <c r="BH113" s="131">
        <f>HLOOKUP(BH112,Table!$C$23:$AP$28,4)</f>
        <v>25</v>
      </c>
      <c r="BI113" s="131">
        <f>HLOOKUP(BI112,Table!$C$23:$AP$28,4)</f>
        <v>24</v>
      </c>
      <c r="BJ113" s="131">
        <f>HLOOKUP(BJ112,Table!$C$23:$AP$28,4)</f>
        <v>11</v>
      </c>
      <c r="BK113" s="131">
        <f>HLOOKUP(BK112,Table!$C$23:$AP$28,4)</f>
        <v>1</v>
      </c>
      <c r="BL113" s="131">
        <f>HLOOKUP(BL112,Table!$C$23:$AP$28,4)</f>
        <v>2</v>
      </c>
      <c r="BM113" s="131">
        <f>HLOOKUP(BM112,Table!$C$23:$AP$28,4)</f>
        <v>1</v>
      </c>
      <c r="BN113" s="131">
        <f>HLOOKUP(BN112,Table!$C$23:$AP$28,4)</f>
        <v>3</v>
      </c>
      <c r="BO113" s="131">
        <f>HLOOKUP(BO112,Table!$C$23:$AP$28,4)</f>
        <v>3</v>
      </c>
      <c r="BP113" s="131">
        <f>HLOOKUP(BP112,Table!$C$23:$AP$28,4)</f>
        <v>4</v>
      </c>
      <c r="BQ113" s="131">
        <f>HLOOKUP(BQ112,Table!$C$23:$AP$28,4)</f>
        <v>2</v>
      </c>
      <c r="BR113" s="131">
        <f>HLOOKUP(BR112,Table!$C$23:$AP$28,4)</f>
        <v>3</v>
      </c>
      <c r="BS113" s="131">
        <f>HLOOKUP(BS112,Table!$C$23:$AP$28,4)</f>
        <v>3</v>
      </c>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7"/>
      <c r="EW113" s="107"/>
      <c r="EX113" s="107"/>
      <c r="EY113" s="107"/>
      <c r="EZ113" s="107"/>
      <c r="FA113" s="107"/>
      <c r="FB113" s="107"/>
      <c r="FC113" s="107"/>
      <c r="FD113" s="107"/>
      <c r="FE113" s="107"/>
      <c r="FF113" s="107"/>
      <c r="FG113" s="107"/>
      <c r="FH113" s="107"/>
      <c r="FI113" s="107"/>
      <c r="FJ113" s="107"/>
      <c r="FK113" s="107"/>
      <c r="FL113" s="107"/>
      <c r="FM113" s="107"/>
      <c r="FN113" s="107"/>
      <c r="FO113" s="107"/>
      <c r="FP113" s="107"/>
      <c r="FQ113" s="107"/>
      <c r="FR113" s="107"/>
      <c r="FS113" s="107"/>
      <c r="FT113" s="107"/>
      <c r="FU113" s="107"/>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P113" s="107"/>
      <c r="GQ113" s="107"/>
      <c r="GR113" s="107"/>
      <c r="GS113" s="107"/>
      <c r="GT113" s="107"/>
      <c r="GU113" s="107"/>
      <c r="GV113" s="107"/>
      <c r="GW113" s="107"/>
      <c r="GX113" s="107"/>
      <c r="GY113" s="107"/>
    </row>
    <row r="114" spans="2:207" s="117" customFormat="1" ht="15.75">
      <c r="B114" s="128" t="s">
        <v>247</v>
      </c>
      <c r="C114" s="128" t="s">
        <v>247</v>
      </c>
      <c r="D114" s="116"/>
      <c r="E114" s="122"/>
      <c r="F114" s="136"/>
      <c r="G114" s="107"/>
      <c r="H114" s="131">
        <f>HLOOKUP(H112,Table!$C$11:$AP$16,4)</f>
        <v>-22</v>
      </c>
      <c r="I114" s="131">
        <f>HLOOKUP(I112,Table!$C$11:$AP$16,4)</f>
        <v>-23</v>
      </c>
      <c r="J114" s="131">
        <f>HLOOKUP(J112,Table!$C$11:$AP$16,4)</f>
        <v>-16</v>
      </c>
      <c r="K114" s="131">
        <f>HLOOKUP(K112,Table!$C$11:$AP$16,4)</f>
        <v>-14</v>
      </c>
      <c r="L114" s="131">
        <f>HLOOKUP(L112,Table!$C$11:$AP$16,4)</f>
        <v>-19</v>
      </c>
      <c r="M114" s="131">
        <f>HLOOKUP(M112,Table!$C$11:$AP$16,4)</f>
        <v>-17</v>
      </c>
      <c r="N114" s="131">
        <f>HLOOKUP(N112,Table!$C$11:$AP$16,4)</f>
        <v>-3</v>
      </c>
      <c r="O114" s="131">
        <f>HLOOKUP(O112,Table!$C$11:$AP$16,4)</f>
        <v>-2</v>
      </c>
      <c r="P114" s="131">
        <f>HLOOKUP(P112,Table!$C$11:$AP$16,4)</f>
        <v>-2</v>
      </c>
      <c r="Q114" s="131">
        <f>HLOOKUP(Q112,Table!$C$11:$AP$16,4)</f>
        <v>-2</v>
      </c>
      <c r="R114" s="131">
        <f>HLOOKUP(R112,Table!$C$11:$AP$16,4)</f>
        <v>-2</v>
      </c>
      <c r="S114" s="131">
        <f>HLOOKUP(S112,Table!$C$11:$AP$16,4)</f>
        <v>-2</v>
      </c>
      <c r="T114" s="131">
        <f>HLOOKUP(T112,Table!$C$11:$AP$16,4)</f>
        <v>-6</v>
      </c>
      <c r="U114" s="131">
        <f>HLOOKUP(U112,Table!$C$11:$AP$16,4)</f>
        <v>-20</v>
      </c>
      <c r="V114" s="131">
        <f>HLOOKUP(V112,Table!$C$11:$AP$16,4)</f>
        <v>-8</v>
      </c>
      <c r="W114" s="131">
        <f>HLOOKUP(W112,Table!$C$11:$AP$16,4)</f>
        <v>-4</v>
      </c>
      <c r="X114" s="131">
        <f>HLOOKUP(X112,Table!$C$11:$AP$16,4)</f>
        <v>-38</v>
      </c>
      <c r="Y114" s="131">
        <f>HLOOKUP(Y112,Table!$C$11:$AP$16,4)</f>
        <v>-24</v>
      </c>
      <c r="Z114" s="131">
        <f>HLOOKUP(Z112,Table!$C$11:$AP$16,4)</f>
        <v>-23</v>
      </c>
      <c r="AA114" s="131">
        <f>HLOOKUP(AA112,Table!$C$11:$AP$16,4)</f>
        <v>-17</v>
      </c>
      <c r="AB114" s="131">
        <f>HLOOKUP(AB112,Table!$C$11:$AP$16,4)</f>
        <v>-14</v>
      </c>
      <c r="AC114" s="131">
        <f>HLOOKUP(AC112,Table!$C$11:$AP$16,4)</f>
        <v>-6</v>
      </c>
      <c r="AD114" s="131">
        <f>HLOOKUP(AD112,Table!$C$11:$AP$16,4)</f>
        <v>-2</v>
      </c>
      <c r="AE114" s="131">
        <f>HLOOKUP(AE112,Table!$C$11:$AP$16,4)</f>
        <v>-2</v>
      </c>
      <c r="AF114" s="131">
        <f>HLOOKUP(AF112,Table!$C$11:$AP$16,4)</f>
        <v>-2</v>
      </c>
      <c r="AG114" s="131">
        <f>HLOOKUP(AG112,Table!$C$11:$AP$16,4)</f>
        <v>-2</v>
      </c>
      <c r="AH114" s="131">
        <f>HLOOKUP(AH112,Table!$C$11:$AP$16,4)</f>
        <v>-2</v>
      </c>
      <c r="AI114" s="131">
        <f>HLOOKUP(AI112,Table!$C$11:$AP$16,4)</f>
        <v>-1</v>
      </c>
      <c r="AJ114" s="131">
        <f>HLOOKUP(AJ112,Table!$C$11:$AP$16,4)</f>
        <v>-1</v>
      </c>
      <c r="AK114" s="131">
        <f>HLOOKUP(AK112,Table!$C$11:$AP$16,4)</f>
        <v>0</v>
      </c>
      <c r="AL114" s="131">
        <f>HLOOKUP(AL112,Table!$C$11:$AP$16,4)</f>
        <v>-18</v>
      </c>
      <c r="AM114" s="131">
        <f>HLOOKUP(AM112,Table!$C$11:$AP$16,4)</f>
        <v>-6</v>
      </c>
      <c r="AN114" s="131">
        <f>HLOOKUP(AN112,Table!$C$11:$AP$16,4)</f>
        <v>-3</v>
      </c>
      <c r="AO114" s="131">
        <f>HLOOKUP(AO112,Table!$C$11:$AP$16,4)</f>
        <v>-19</v>
      </c>
      <c r="AP114" s="131">
        <f>HLOOKUP(AP112,Table!$C$11:$AP$16,4)</f>
        <v>-39</v>
      </c>
      <c r="AQ114" s="131">
        <f>HLOOKUP(AQ112,Table!$C$11:$AP$16,4)</f>
        <v>-24</v>
      </c>
      <c r="AR114" s="131">
        <f>HLOOKUP(AR112,Table!$C$11:$AP$16,4)</f>
        <v>-22</v>
      </c>
      <c r="AS114" s="131">
        <f>HLOOKUP(AS112,Table!$C$11:$AP$16,4)</f>
        <v>-12</v>
      </c>
      <c r="AT114" s="131">
        <f>HLOOKUP(AT112,Table!$C$11:$AP$16,4)</f>
        <v>-8</v>
      </c>
      <c r="AU114" s="131">
        <f>HLOOKUP(AU112,Table!$C$11:$AP$16,4)</f>
        <v>-28</v>
      </c>
      <c r="AV114" s="131">
        <f>HLOOKUP(AV112,Table!$C$11:$AP$16,4)</f>
        <v>-27</v>
      </c>
      <c r="AW114" s="131">
        <f>HLOOKUP(AW112,Table!$C$11:$AP$16,4)</f>
        <v>-24</v>
      </c>
      <c r="AX114" s="131">
        <f>HLOOKUP(AX112,Table!$C$11:$AP$16,4)</f>
        <v>-12</v>
      </c>
      <c r="AY114" s="131">
        <f>HLOOKUP(AY112,Table!$C$11:$AP$16,4)</f>
        <v>-1</v>
      </c>
      <c r="AZ114" s="131">
        <f>HLOOKUP(AZ112,Table!$C$11:$AP$16,4)</f>
        <v>-1</v>
      </c>
      <c r="BA114" s="131">
        <f>HLOOKUP(BA112,Table!$C$11:$AP$16,4)</f>
        <v>-1</v>
      </c>
      <c r="BB114" s="131">
        <f>HLOOKUP(BB112,Table!$C$11:$AP$16,4)</f>
        <v>-1</v>
      </c>
      <c r="BC114" s="131">
        <f>HLOOKUP(BC112,Table!$C$11:$AP$16,4)</f>
        <v>-1</v>
      </c>
      <c r="BD114" s="131">
        <f>HLOOKUP(BD112,Table!$C$11:$AP$16,4)</f>
        <v>-12</v>
      </c>
      <c r="BE114" s="131">
        <f>HLOOKUP(BE112,Table!$C$11:$AP$16,4)</f>
        <v>-2</v>
      </c>
      <c r="BF114" s="131">
        <f>HLOOKUP(BF112,Table!$C$11:$AP$16,4)</f>
        <v>-2</v>
      </c>
      <c r="BG114" s="131">
        <f>HLOOKUP(BG112,Table!$C$11:$AP$16,4)</f>
        <v>-38</v>
      </c>
      <c r="BH114" s="131">
        <f>HLOOKUP(BH112,Table!$C$11:$AP$16,4)</f>
        <v>-25</v>
      </c>
      <c r="BI114" s="131">
        <f>HLOOKUP(BI112,Table!$C$11:$AP$16,4)</f>
        <v>-24</v>
      </c>
      <c r="BJ114" s="131">
        <f>HLOOKUP(BJ112,Table!$C$11:$AP$16,4)</f>
        <v>-11</v>
      </c>
      <c r="BK114" s="131">
        <f>HLOOKUP(BK112,Table!$C$11:$AP$16,4)</f>
        <v>-1</v>
      </c>
      <c r="BL114" s="131">
        <f>HLOOKUP(BL112,Table!$C$11:$AP$16,4)</f>
        <v>-1</v>
      </c>
      <c r="BM114" s="131">
        <f>HLOOKUP(BM112,Table!$C$11:$AP$16,4)</f>
        <v>-1</v>
      </c>
      <c r="BN114" s="131">
        <f>HLOOKUP(BN112,Table!$C$11:$AP$16,4)</f>
        <v>-2</v>
      </c>
      <c r="BO114" s="131">
        <f>HLOOKUP(BO112,Table!$C$11:$AP$16,4)</f>
        <v>-3</v>
      </c>
      <c r="BP114" s="131">
        <f>HLOOKUP(BP112,Table!$C$11:$AP$16,4)</f>
        <v>-3</v>
      </c>
      <c r="BQ114" s="131">
        <f>HLOOKUP(BQ112,Table!$C$11:$AP$16,4)</f>
        <v>-2</v>
      </c>
      <c r="BR114" s="131">
        <f>HLOOKUP(BR112,Table!$C$11:$AP$16,4)</f>
        <v>-2</v>
      </c>
      <c r="BS114" s="131">
        <f>HLOOKUP(BS112,Table!$C$11:$AP$16,4)</f>
        <v>-3</v>
      </c>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7"/>
      <c r="FF114" s="107"/>
      <c r="FG114" s="107"/>
      <c r="FH114" s="107"/>
      <c r="FI114" s="107"/>
      <c r="FJ114" s="107"/>
      <c r="FK114" s="107"/>
      <c r="FL114" s="107"/>
      <c r="FM114" s="107"/>
      <c r="FN114" s="107"/>
      <c r="FO114" s="107"/>
      <c r="FP114" s="107"/>
      <c r="FQ114" s="107"/>
      <c r="FR114" s="107"/>
      <c r="FS114" s="107"/>
      <c r="FT114" s="107"/>
      <c r="FU114" s="107"/>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P114" s="107"/>
      <c r="GQ114" s="107"/>
      <c r="GR114" s="107"/>
      <c r="GS114" s="107"/>
      <c r="GT114" s="107"/>
      <c r="GU114" s="107"/>
      <c r="GV114" s="107"/>
      <c r="GW114" s="107"/>
      <c r="GX114" s="107"/>
      <c r="GY114" s="107"/>
    </row>
    <row r="115" spans="2:207" s="117" customFormat="1" ht="12.75">
      <c r="B115" s="107"/>
      <c r="C115" s="128"/>
      <c r="D115" s="116"/>
      <c r="E115" s="122"/>
      <c r="F115" s="136"/>
      <c r="G115" s="10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c r="ET115" s="107"/>
      <c r="EU115" s="107"/>
      <c r="EV115" s="107"/>
      <c r="EW115" s="107"/>
      <c r="EX115" s="107"/>
      <c r="EY115" s="107"/>
      <c r="EZ115" s="107"/>
      <c r="FA115" s="107"/>
      <c r="FB115" s="107"/>
      <c r="FC115" s="107"/>
      <c r="FD115" s="107"/>
      <c r="FE115" s="107"/>
      <c r="FF115" s="107"/>
      <c r="FG115" s="107"/>
      <c r="FH115" s="107"/>
      <c r="FI115" s="107"/>
      <c r="FJ115" s="107"/>
      <c r="FK115" s="107"/>
      <c r="FL115" s="107"/>
      <c r="FM115" s="107"/>
      <c r="FN115" s="107"/>
      <c r="FO115" s="107"/>
      <c r="FP115" s="107"/>
      <c r="FQ115" s="107"/>
      <c r="FR115" s="107"/>
      <c r="FS115" s="107"/>
      <c r="FT115" s="107"/>
      <c r="FU115" s="107"/>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P115" s="107"/>
      <c r="GQ115" s="107"/>
      <c r="GR115" s="107"/>
      <c r="GS115" s="107"/>
      <c r="GT115" s="107"/>
      <c r="GU115" s="107"/>
      <c r="GV115" s="107"/>
      <c r="GW115" s="107"/>
      <c r="GX115" s="107"/>
      <c r="GY115" s="107"/>
    </row>
    <row r="116" spans="2:207" ht="12.75">
      <c r="B116" s="34" t="s">
        <v>248</v>
      </c>
      <c r="C116" s="40" t="s">
        <v>24</v>
      </c>
      <c r="D116" s="8"/>
      <c r="E116" s="8" t="s">
        <v>90</v>
      </c>
      <c r="F116" s="5" t="s">
        <v>147</v>
      </c>
      <c r="G116" s="9"/>
      <c r="H116" s="9">
        <f aca="true" t="shared" si="104" ref="H116:BS116">DEGREES(H117)</f>
        <v>-49.859154929577464</v>
      </c>
      <c r="I116" s="9">
        <f t="shared" si="104"/>
        <v>-51.67883211678832</v>
      </c>
      <c r="J116" s="9">
        <f t="shared" si="104"/>
        <v>-37.659574468085104</v>
      </c>
      <c r="K116" s="9">
        <f t="shared" si="104"/>
        <v>-33.291536050156736</v>
      </c>
      <c r="L116" s="9">
        <f t="shared" si="104"/>
        <v>45</v>
      </c>
      <c r="M116" s="9">
        <f t="shared" si="104"/>
        <v>40.76775431861804</v>
      </c>
      <c r="N116" s="9">
        <f t="shared" si="104"/>
        <v>-7.405857740585774</v>
      </c>
      <c r="O116" s="9">
        <f t="shared" si="104"/>
        <v>5.057142857142857</v>
      </c>
      <c r="P116" s="9">
        <f t="shared" si="104"/>
        <v>-4.885004599816007</v>
      </c>
      <c r="Q116" s="9">
        <f t="shared" si="104"/>
        <v>5.057142857142857</v>
      </c>
      <c r="R116" s="9">
        <f t="shared" si="104"/>
        <v>-4.885004599816007</v>
      </c>
      <c r="S116" s="9">
        <f t="shared" si="104"/>
        <v>5.057142857142857</v>
      </c>
      <c r="T116" s="9">
        <f t="shared" si="104"/>
        <v>-14.811715481171548</v>
      </c>
      <c r="U116" s="9">
        <f t="shared" si="104"/>
        <v>47.09534368070953</v>
      </c>
      <c r="V116" s="9">
        <f t="shared" si="104"/>
        <v>20.13270142180095</v>
      </c>
      <c r="W116" s="9">
        <f t="shared" si="104"/>
        <v>10.19193857965451</v>
      </c>
      <c r="X116" s="9">
        <f t="shared" si="104"/>
        <v>-77.23636363636363</v>
      </c>
      <c r="Y116" s="9">
        <f t="shared" si="104"/>
        <v>-53.63636363636363</v>
      </c>
      <c r="Z116" s="9">
        <f t="shared" si="104"/>
        <v>-51.67883211678832</v>
      </c>
      <c r="AA116" s="9">
        <f t="shared" si="104"/>
        <v>-39.7752808988764</v>
      </c>
      <c r="AB116" s="9">
        <f t="shared" si="104"/>
        <v>-33.291536050156736</v>
      </c>
      <c r="AC116" s="9">
        <f t="shared" si="104"/>
        <v>15.214899713467048</v>
      </c>
      <c r="AD116" s="9">
        <f t="shared" si="104"/>
        <v>-4.885004599816007</v>
      </c>
      <c r="AE116" s="9">
        <f t="shared" si="104"/>
        <v>5.057142857142857</v>
      </c>
      <c r="AF116" s="9">
        <f t="shared" si="104"/>
        <v>-4.885004599816007</v>
      </c>
      <c r="AG116" s="9">
        <f t="shared" si="104"/>
        <v>5.057142857142857</v>
      </c>
      <c r="AH116" s="9">
        <f t="shared" si="104"/>
        <v>-4.885004599816007</v>
      </c>
      <c r="AI116" s="9">
        <f t="shared" si="104"/>
        <v>2.448414985590778</v>
      </c>
      <c r="AJ116" s="9">
        <f t="shared" si="104"/>
        <v>-2.337147887323944</v>
      </c>
      <c r="AK116" s="9">
        <f t="shared" si="104"/>
        <v>0.18614923489509386</v>
      </c>
      <c r="AL116" s="9">
        <f t="shared" si="104"/>
        <v>-41.811023622047244</v>
      </c>
      <c r="AM116" s="9">
        <f t="shared" si="104"/>
        <v>-14.811715481171548</v>
      </c>
      <c r="AN116" s="9">
        <f t="shared" si="104"/>
        <v>-7.405857740585774</v>
      </c>
      <c r="AO116" s="9">
        <f t="shared" si="104"/>
        <v>45</v>
      </c>
      <c r="AP116" s="9">
        <f t="shared" si="104"/>
        <v>79.5505617977528</v>
      </c>
      <c r="AQ116" s="9">
        <f t="shared" si="104"/>
        <v>55.0259067357513</v>
      </c>
      <c r="AR116" s="9">
        <f t="shared" si="104"/>
        <v>51.18072289156626</v>
      </c>
      <c r="AS116" s="9">
        <f t="shared" si="104"/>
        <v>29.623430962343097</v>
      </c>
      <c r="AT116" s="9">
        <f t="shared" si="104"/>
        <v>20.13270142180095</v>
      </c>
      <c r="AU116" s="9">
        <f t="shared" si="104"/>
        <v>-60.85959885386819</v>
      </c>
      <c r="AV116" s="9">
        <f t="shared" si="104"/>
        <v>-58.99999999999999</v>
      </c>
      <c r="AW116" s="9">
        <f t="shared" si="104"/>
        <v>55.0259067357513</v>
      </c>
      <c r="AX116" s="9">
        <f t="shared" si="104"/>
        <v>29.623430962343097</v>
      </c>
      <c r="AY116" s="9">
        <f t="shared" si="104"/>
        <v>2.448414985590778</v>
      </c>
      <c r="AZ116" s="9">
        <f t="shared" si="104"/>
        <v>-2.337147887323944</v>
      </c>
      <c r="BA116" s="9">
        <f t="shared" si="104"/>
        <v>2.448414985590778</v>
      </c>
      <c r="BB116" s="9">
        <f t="shared" si="104"/>
        <v>-2.337147887323944</v>
      </c>
      <c r="BC116" s="9">
        <f t="shared" si="104"/>
        <v>2.448414985590778</v>
      </c>
      <c r="BD116" s="9">
        <f t="shared" si="104"/>
        <v>29.623430962343097</v>
      </c>
      <c r="BE116" s="9">
        <f t="shared" si="104"/>
        <v>5.057142857142857</v>
      </c>
      <c r="BF116" s="9">
        <f t="shared" si="104"/>
        <v>-4.885004599816007</v>
      </c>
      <c r="BG116" s="9">
        <f t="shared" si="104"/>
        <v>-77.23636363636363</v>
      </c>
      <c r="BH116" s="9">
        <f t="shared" si="104"/>
        <v>-55.456919060052215</v>
      </c>
      <c r="BI116" s="9">
        <f t="shared" si="104"/>
        <v>-53.63636363636363</v>
      </c>
      <c r="BJ116" s="9">
        <f t="shared" si="104"/>
        <v>-26.583229036295368</v>
      </c>
      <c r="BK116" s="9">
        <f t="shared" si="104"/>
        <v>-2.337147887323944</v>
      </c>
      <c r="BL116" s="9">
        <f t="shared" si="104"/>
        <v>2.448414985590778</v>
      </c>
      <c r="BM116" s="9">
        <f t="shared" si="104"/>
        <v>-2.337147887323944</v>
      </c>
      <c r="BN116" s="9">
        <f t="shared" si="104"/>
        <v>5.057142857142857</v>
      </c>
      <c r="BO116" s="9">
        <f t="shared" si="104"/>
        <v>-7.405857740585774</v>
      </c>
      <c r="BP116" s="9">
        <f t="shared" si="104"/>
        <v>7.6375404530744335</v>
      </c>
      <c r="BQ116" s="9">
        <f t="shared" si="104"/>
        <v>-4.885004599816007</v>
      </c>
      <c r="BR116" s="9">
        <f t="shared" si="104"/>
        <v>5.057142857142857</v>
      </c>
      <c r="BS116" s="9">
        <f t="shared" si="104"/>
        <v>-7.405857740585774</v>
      </c>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row>
    <row r="117" spans="5:71" ht="12.75">
      <c r="E117" s="3" t="s">
        <v>91</v>
      </c>
      <c r="F117" s="5" t="s">
        <v>147</v>
      </c>
      <c r="H117" s="4">
        <f aca="true" t="shared" si="105" ref="H117:P117">H118*PI()*$F$4*$F$3/60*$F$13/H119</f>
        <v>-0.8702064157830882</v>
      </c>
      <c r="I117" s="4">
        <f t="shared" si="105"/>
        <v>-0.9019657740233469</v>
      </c>
      <c r="J117" s="4">
        <f t="shared" si="105"/>
        <v>-0.6572835693680773</v>
      </c>
      <c r="K117" s="4">
        <f t="shared" si="105"/>
        <v>-0.5810469171216232</v>
      </c>
      <c r="L117" s="4">
        <f t="shared" si="105"/>
        <v>0.7853981633974483</v>
      </c>
      <c r="M117" s="4">
        <f t="shared" si="105"/>
        <v>0.7115315415040222</v>
      </c>
      <c r="N117" s="4">
        <f t="shared" si="105"/>
        <v>-0.12925660150752985</v>
      </c>
      <c r="O117" s="4">
        <f t="shared" si="105"/>
        <v>0.0882637936008561</v>
      </c>
      <c r="P117" s="4">
        <f t="shared" si="105"/>
        <v>-0.0852594142418573</v>
      </c>
      <c r="Q117" s="4">
        <f aca="true" t="shared" si="106" ref="Q117:BS117">Q118*PI()*$F$4*$F$3/60*$F$13/Q119</f>
        <v>0.0882637936008561</v>
      </c>
      <c r="R117" s="4">
        <f t="shared" si="106"/>
        <v>-0.0852594142418573</v>
      </c>
      <c r="S117" s="4">
        <f t="shared" si="106"/>
        <v>0.0882637936008561</v>
      </c>
      <c r="T117" s="4">
        <f t="shared" si="106"/>
        <v>-0.2585132030150597</v>
      </c>
      <c r="U117" s="4">
        <f t="shared" si="106"/>
        <v>0.8219688095866864</v>
      </c>
      <c r="V117" s="4">
        <f t="shared" si="106"/>
        <v>0.35138192713137023</v>
      </c>
      <c r="W117" s="4">
        <f t="shared" si="106"/>
        <v>0.17788288537600555</v>
      </c>
      <c r="X117" s="4">
        <f t="shared" si="106"/>
        <v>-1.3480288477221658</v>
      </c>
      <c r="Y117" s="4">
        <f t="shared" si="106"/>
        <v>-0.936131144251504</v>
      </c>
      <c r="Z117" s="4">
        <f t="shared" si="106"/>
        <v>-0.9019657740233469</v>
      </c>
      <c r="AA117" s="4">
        <f t="shared" si="106"/>
        <v>-0.694209612591003</v>
      </c>
      <c r="AB117" s="4">
        <f t="shared" si="106"/>
        <v>-0.5810469171216232</v>
      </c>
      <c r="AC117" s="4">
        <f t="shared" si="106"/>
        <v>0.2655500953607418</v>
      </c>
      <c r="AD117" s="4">
        <f t="shared" si="106"/>
        <v>-0.0852594142418573</v>
      </c>
      <c r="AE117" s="4">
        <f t="shared" si="106"/>
        <v>0.0882637936008561</v>
      </c>
      <c r="AF117" s="4">
        <f t="shared" si="106"/>
        <v>-0.0852594142418573</v>
      </c>
      <c r="AG117" s="4">
        <f t="shared" si="106"/>
        <v>0.0882637936008561</v>
      </c>
      <c r="AH117" s="4">
        <f t="shared" si="106"/>
        <v>-0.0852594142418573</v>
      </c>
      <c r="AI117" s="4">
        <f t="shared" si="106"/>
        <v>0.0427329029537286</v>
      </c>
      <c r="AJ117" s="4">
        <f t="shared" si="106"/>
        <v>-0.040790925739832264</v>
      </c>
      <c r="AK117" s="4">
        <f t="shared" si="106"/>
        <v>0.003248917048987709</v>
      </c>
      <c r="AL117" s="4">
        <f t="shared" si="106"/>
        <v>-0.7297400258338496</v>
      </c>
      <c r="AM117" s="4">
        <f t="shared" si="106"/>
        <v>-0.2585132030150597</v>
      </c>
      <c r="AN117" s="4">
        <f t="shared" si="106"/>
        <v>-0.12925660150752985</v>
      </c>
      <c r="AO117" s="4">
        <f t="shared" si="106"/>
        <v>0.7853981633974483</v>
      </c>
      <c r="AP117" s="4">
        <f t="shared" si="106"/>
        <v>1.388419225182006</v>
      </c>
      <c r="AQ117" s="4">
        <f t="shared" si="106"/>
        <v>0.9603832464341855</v>
      </c>
      <c r="AR117" s="4">
        <f t="shared" si="106"/>
        <v>0.8932721280086641</v>
      </c>
      <c r="AS117" s="4">
        <f t="shared" si="106"/>
        <v>0.5170264060301194</v>
      </c>
      <c r="AT117" s="4">
        <f t="shared" si="106"/>
        <v>0.35138192713137023</v>
      </c>
      <c r="AU117" s="4">
        <f t="shared" si="106"/>
        <v>-1.0622003814429672</v>
      </c>
      <c r="AV117" s="4">
        <f t="shared" si="106"/>
        <v>-1.0297442586766543</v>
      </c>
      <c r="AW117" s="4">
        <f t="shared" si="106"/>
        <v>0.9603832464341855</v>
      </c>
      <c r="AX117" s="4">
        <f t="shared" si="106"/>
        <v>0.5170264060301194</v>
      </c>
      <c r="AY117" s="4">
        <f t="shared" si="106"/>
        <v>0.0427329029537286</v>
      </c>
      <c r="AZ117" s="4">
        <f t="shared" si="106"/>
        <v>-0.040790925739832264</v>
      </c>
      <c r="BA117" s="4">
        <f t="shared" si="106"/>
        <v>0.0427329029537286</v>
      </c>
      <c r="BB117" s="4">
        <f t="shared" si="106"/>
        <v>-0.040790925739832264</v>
      </c>
      <c r="BC117" s="4">
        <f t="shared" si="106"/>
        <v>0.0427329029537286</v>
      </c>
      <c r="BD117" s="4">
        <f t="shared" si="106"/>
        <v>0.5170264060301194</v>
      </c>
      <c r="BE117" s="4">
        <f t="shared" si="106"/>
        <v>0.0882637936008561</v>
      </c>
      <c r="BF117" s="4">
        <f t="shared" si="106"/>
        <v>-0.0852594142418573</v>
      </c>
      <c r="BG117" s="4">
        <f t="shared" si="106"/>
        <v>-1.3480288477221658</v>
      </c>
      <c r="BH117" s="4">
        <f t="shared" si="106"/>
        <v>-0.9679058306099101</v>
      </c>
      <c r="BI117" s="4">
        <f t="shared" si="106"/>
        <v>-0.936131144251504</v>
      </c>
      <c r="BJ117" s="4">
        <f t="shared" si="106"/>
        <v>-0.46396487249511337</v>
      </c>
      <c r="BK117" s="4">
        <f t="shared" si="106"/>
        <v>-0.040790925739832264</v>
      </c>
      <c r="BL117" s="4">
        <f t="shared" si="106"/>
        <v>0.0427329029537286</v>
      </c>
      <c r="BM117" s="4">
        <f t="shared" si="106"/>
        <v>-0.040790925739832264</v>
      </c>
      <c r="BN117" s="4">
        <f t="shared" si="106"/>
        <v>0.0882637936008561</v>
      </c>
      <c r="BO117" s="4">
        <f t="shared" si="106"/>
        <v>-0.12925660150752985</v>
      </c>
      <c r="BP117" s="4">
        <f t="shared" si="106"/>
        <v>0.13330022766040833</v>
      </c>
      <c r="BQ117" s="4">
        <f t="shared" si="106"/>
        <v>-0.0852594142418573</v>
      </c>
      <c r="BR117" s="4">
        <f t="shared" si="106"/>
        <v>0.0882637936008561</v>
      </c>
      <c r="BS117" s="4">
        <f t="shared" si="106"/>
        <v>-0.12925660150752985</v>
      </c>
    </row>
    <row r="118" spans="2:207" s="117" customFormat="1" ht="12.75">
      <c r="B118" s="118" t="s">
        <v>141</v>
      </c>
      <c r="C118" s="118" t="s">
        <v>141</v>
      </c>
      <c r="D118" s="115"/>
      <c r="E118" s="115"/>
      <c r="F118" s="119"/>
      <c r="G118" s="119"/>
      <c r="H118" s="114">
        <f aca="true" t="shared" si="107" ref="H118:P118">+H59</f>
        <v>-1</v>
      </c>
      <c r="I118" s="114">
        <f t="shared" si="107"/>
        <v>-1</v>
      </c>
      <c r="J118" s="114">
        <f t="shared" si="107"/>
        <v>-1</v>
      </c>
      <c r="K118" s="114">
        <f t="shared" si="107"/>
        <v>-1</v>
      </c>
      <c r="L118" s="114">
        <f t="shared" si="107"/>
        <v>1</v>
      </c>
      <c r="M118" s="114">
        <f t="shared" si="107"/>
        <v>1</v>
      </c>
      <c r="N118" s="114">
        <f t="shared" si="107"/>
        <v>-1</v>
      </c>
      <c r="O118" s="114">
        <f t="shared" si="107"/>
        <v>1</v>
      </c>
      <c r="P118" s="114">
        <f t="shared" si="107"/>
        <v>-1</v>
      </c>
      <c r="Q118" s="114">
        <f aca="true" t="shared" si="108" ref="Q118:BS118">+Q59</f>
        <v>1</v>
      </c>
      <c r="R118" s="114">
        <f t="shared" si="108"/>
        <v>-1</v>
      </c>
      <c r="S118" s="114">
        <f t="shared" si="108"/>
        <v>1</v>
      </c>
      <c r="T118" s="114">
        <f t="shared" si="108"/>
        <v>-1</v>
      </c>
      <c r="U118" s="114">
        <f t="shared" si="108"/>
        <v>1</v>
      </c>
      <c r="V118" s="114">
        <f t="shared" si="108"/>
        <v>1</v>
      </c>
      <c r="W118" s="114">
        <f t="shared" si="108"/>
        <v>1</v>
      </c>
      <c r="X118" s="114">
        <f t="shared" si="108"/>
        <v>-1</v>
      </c>
      <c r="Y118" s="114">
        <f t="shared" si="108"/>
        <v>-1</v>
      </c>
      <c r="Z118" s="114">
        <f t="shared" si="108"/>
        <v>-1</v>
      </c>
      <c r="AA118" s="114">
        <f t="shared" si="108"/>
        <v>-1</v>
      </c>
      <c r="AB118" s="114">
        <f t="shared" si="108"/>
        <v>-1</v>
      </c>
      <c r="AC118" s="114">
        <f t="shared" si="108"/>
        <v>1</v>
      </c>
      <c r="AD118" s="114">
        <f t="shared" si="108"/>
        <v>-1</v>
      </c>
      <c r="AE118" s="114">
        <f t="shared" si="108"/>
        <v>1</v>
      </c>
      <c r="AF118" s="114">
        <f t="shared" si="108"/>
        <v>-1</v>
      </c>
      <c r="AG118" s="114">
        <f t="shared" si="108"/>
        <v>1</v>
      </c>
      <c r="AH118" s="114">
        <f t="shared" si="108"/>
        <v>-1</v>
      </c>
      <c r="AI118" s="114">
        <f t="shared" si="108"/>
        <v>1</v>
      </c>
      <c r="AJ118" s="114">
        <f t="shared" si="108"/>
        <v>-1</v>
      </c>
      <c r="AK118" s="114">
        <f t="shared" si="108"/>
        <v>1</v>
      </c>
      <c r="AL118" s="114">
        <f t="shared" si="108"/>
        <v>-1</v>
      </c>
      <c r="AM118" s="114">
        <f t="shared" si="108"/>
        <v>-1</v>
      </c>
      <c r="AN118" s="114">
        <f t="shared" si="108"/>
        <v>-1</v>
      </c>
      <c r="AO118" s="114">
        <f t="shared" si="108"/>
        <v>1</v>
      </c>
      <c r="AP118" s="114">
        <f t="shared" si="108"/>
        <v>1</v>
      </c>
      <c r="AQ118" s="114">
        <f t="shared" si="108"/>
        <v>1</v>
      </c>
      <c r="AR118" s="114">
        <f t="shared" si="108"/>
        <v>1</v>
      </c>
      <c r="AS118" s="114">
        <f t="shared" si="108"/>
        <v>1</v>
      </c>
      <c r="AT118" s="114">
        <f t="shared" si="108"/>
        <v>1</v>
      </c>
      <c r="AU118" s="114">
        <f t="shared" si="108"/>
        <v>-1</v>
      </c>
      <c r="AV118" s="114">
        <f t="shared" si="108"/>
        <v>-1</v>
      </c>
      <c r="AW118" s="114">
        <f t="shared" si="108"/>
        <v>1</v>
      </c>
      <c r="AX118" s="114">
        <f t="shared" si="108"/>
        <v>1</v>
      </c>
      <c r="AY118" s="114">
        <f t="shared" si="108"/>
        <v>1</v>
      </c>
      <c r="AZ118" s="114">
        <f t="shared" si="108"/>
        <v>-1</v>
      </c>
      <c r="BA118" s="114">
        <f t="shared" si="108"/>
        <v>1</v>
      </c>
      <c r="BB118" s="114">
        <f t="shared" si="108"/>
        <v>-1</v>
      </c>
      <c r="BC118" s="114">
        <f t="shared" si="108"/>
        <v>1</v>
      </c>
      <c r="BD118" s="114">
        <f t="shared" si="108"/>
        <v>1</v>
      </c>
      <c r="BE118" s="114">
        <f t="shared" si="108"/>
        <v>1</v>
      </c>
      <c r="BF118" s="114">
        <f t="shared" si="108"/>
        <v>-1</v>
      </c>
      <c r="BG118" s="114">
        <f t="shared" si="108"/>
        <v>-1</v>
      </c>
      <c r="BH118" s="114">
        <f t="shared" si="108"/>
        <v>-1</v>
      </c>
      <c r="BI118" s="114">
        <f t="shared" si="108"/>
        <v>-1</v>
      </c>
      <c r="BJ118" s="114">
        <f t="shared" si="108"/>
        <v>-1</v>
      </c>
      <c r="BK118" s="114">
        <f t="shared" si="108"/>
        <v>-1</v>
      </c>
      <c r="BL118" s="114">
        <f t="shared" si="108"/>
        <v>1</v>
      </c>
      <c r="BM118" s="114">
        <f t="shared" si="108"/>
        <v>-1</v>
      </c>
      <c r="BN118" s="114">
        <f t="shared" si="108"/>
        <v>1</v>
      </c>
      <c r="BO118" s="114">
        <f t="shared" si="108"/>
        <v>-1</v>
      </c>
      <c r="BP118" s="114">
        <f t="shared" si="108"/>
        <v>1</v>
      </c>
      <c r="BQ118" s="114">
        <f t="shared" si="108"/>
        <v>-1</v>
      </c>
      <c r="BR118" s="114">
        <f t="shared" si="108"/>
        <v>1</v>
      </c>
      <c r="BS118" s="114">
        <f t="shared" si="108"/>
        <v>-1</v>
      </c>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c r="ET118" s="107"/>
      <c r="EU118" s="107"/>
      <c r="EV118" s="107"/>
      <c r="EW118" s="107"/>
      <c r="EX118" s="107"/>
      <c r="EY118" s="107"/>
      <c r="EZ118" s="107"/>
      <c r="FA118" s="107"/>
      <c r="FB118" s="107"/>
      <c r="FC118" s="107"/>
      <c r="FD118" s="107"/>
      <c r="FE118" s="107"/>
      <c r="FF118" s="107"/>
      <c r="FG118" s="107"/>
      <c r="FH118" s="107"/>
      <c r="FI118" s="107"/>
      <c r="FJ118" s="107"/>
      <c r="FK118" s="107"/>
      <c r="FL118" s="107"/>
      <c r="FM118" s="107"/>
      <c r="FN118" s="107"/>
      <c r="FO118" s="107"/>
      <c r="FP118" s="107"/>
      <c r="FQ118" s="107"/>
      <c r="FR118" s="107"/>
      <c r="FS118" s="107"/>
      <c r="FT118" s="107"/>
      <c r="FU118" s="107"/>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P118" s="107"/>
      <c r="GQ118" s="107"/>
      <c r="GR118" s="107"/>
      <c r="GS118" s="107"/>
      <c r="GT118" s="107"/>
      <c r="GU118" s="107"/>
      <c r="GV118" s="107"/>
      <c r="GW118" s="107"/>
      <c r="GX118" s="107"/>
      <c r="GY118" s="107"/>
    </row>
    <row r="119" spans="2:207" s="117" customFormat="1" ht="12.75">
      <c r="B119" s="110" t="s">
        <v>249</v>
      </c>
      <c r="C119" s="132" t="s">
        <v>250</v>
      </c>
      <c r="D119" s="115" t="s">
        <v>68</v>
      </c>
      <c r="E119" s="115" t="s">
        <v>6</v>
      </c>
      <c r="F119" s="107"/>
      <c r="G119" s="107"/>
      <c r="H119" s="138">
        <f aca="true" t="shared" si="109" ref="H119:P119">+H84</f>
        <v>426</v>
      </c>
      <c r="I119" s="138">
        <f t="shared" si="109"/>
        <v>411</v>
      </c>
      <c r="J119" s="138">
        <f t="shared" si="109"/>
        <v>564</v>
      </c>
      <c r="K119" s="138">
        <f t="shared" si="109"/>
        <v>638</v>
      </c>
      <c r="L119" s="138">
        <f t="shared" si="109"/>
        <v>472</v>
      </c>
      <c r="M119" s="138">
        <f t="shared" si="109"/>
        <v>521</v>
      </c>
      <c r="N119" s="138">
        <f t="shared" si="109"/>
        <v>2868</v>
      </c>
      <c r="O119" s="138">
        <f t="shared" si="109"/>
        <v>4200</v>
      </c>
      <c r="P119" s="138">
        <f t="shared" si="109"/>
        <v>4348</v>
      </c>
      <c r="Q119" s="138">
        <f aca="true" t="shared" si="110" ref="Q119:BS119">+Q84</f>
        <v>4200</v>
      </c>
      <c r="R119" s="138">
        <f t="shared" si="110"/>
        <v>4348</v>
      </c>
      <c r="S119" s="138">
        <f t="shared" si="110"/>
        <v>4200</v>
      </c>
      <c r="T119" s="138">
        <f t="shared" si="110"/>
        <v>1434</v>
      </c>
      <c r="U119" s="138">
        <f t="shared" si="110"/>
        <v>451</v>
      </c>
      <c r="V119" s="138">
        <f t="shared" si="110"/>
        <v>1055</v>
      </c>
      <c r="W119" s="138">
        <f t="shared" si="110"/>
        <v>2084</v>
      </c>
      <c r="X119" s="138">
        <f t="shared" si="110"/>
        <v>275</v>
      </c>
      <c r="Y119" s="138">
        <f t="shared" si="110"/>
        <v>396</v>
      </c>
      <c r="Z119" s="138">
        <f t="shared" si="110"/>
        <v>411</v>
      </c>
      <c r="AA119" s="138">
        <f t="shared" si="110"/>
        <v>534</v>
      </c>
      <c r="AB119" s="138">
        <f t="shared" si="110"/>
        <v>638</v>
      </c>
      <c r="AC119" s="138">
        <f t="shared" si="110"/>
        <v>1396</v>
      </c>
      <c r="AD119" s="138">
        <f t="shared" si="110"/>
        <v>4348</v>
      </c>
      <c r="AE119" s="138">
        <f t="shared" si="110"/>
        <v>4200</v>
      </c>
      <c r="AF119" s="138">
        <f t="shared" si="110"/>
        <v>4348</v>
      </c>
      <c r="AG119" s="138">
        <f t="shared" si="110"/>
        <v>4200</v>
      </c>
      <c r="AH119" s="138">
        <f t="shared" si="110"/>
        <v>4348</v>
      </c>
      <c r="AI119" s="138">
        <f t="shared" si="110"/>
        <v>8675</v>
      </c>
      <c r="AJ119" s="138">
        <f t="shared" si="110"/>
        <v>9088</v>
      </c>
      <c r="AK119" s="138">
        <f t="shared" si="110"/>
        <v>114102</v>
      </c>
      <c r="AL119" s="138">
        <f t="shared" si="110"/>
        <v>508</v>
      </c>
      <c r="AM119" s="138">
        <f t="shared" si="110"/>
        <v>1434</v>
      </c>
      <c r="AN119" s="138">
        <f t="shared" si="110"/>
        <v>2868</v>
      </c>
      <c r="AO119" s="138">
        <f t="shared" si="110"/>
        <v>472</v>
      </c>
      <c r="AP119" s="138">
        <f t="shared" si="110"/>
        <v>267</v>
      </c>
      <c r="AQ119" s="138">
        <f t="shared" si="110"/>
        <v>386</v>
      </c>
      <c r="AR119" s="138">
        <f t="shared" si="110"/>
        <v>415</v>
      </c>
      <c r="AS119" s="138">
        <f t="shared" si="110"/>
        <v>717</v>
      </c>
      <c r="AT119" s="138">
        <f t="shared" si="110"/>
        <v>1055</v>
      </c>
      <c r="AU119" s="138">
        <f t="shared" si="110"/>
        <v>349</v>
      </c>
      <c r="AV119" s="138">
        <f t="shared" si="110"/>
        <v>360</v>
      </c>
      <c r="AW119" s="138">
        <f t="shared" si="110"/>
        <v>386</v>
      </c>
      <c r="AX119" s="138">
        <f t="shared" si="110"/>
        <v>717</v>
      </c>
      <c r="AY119" s="138">
        <f t="shared" si="110"/>
        <v>8675</v>
      </c>
      <c r="AZ119" s="138">
        <f t="shared" si="110"/>
        <v>9088</v>
      </c>
      <c r="BA119" s="138">
        <f t="shared" si="110"/>
        <v>8675</v>
      </c>
      <c r="BB119" s="138">
        <f t="shared" si="110"/>
        <v>9088</v>
      </c>
      <c r="BC119" s="138">
        <f t="shared" si="110"/>
        <v>8675</v>
      </c>
      <c r="BD119" s="138">
        <f t="shared" si="110"/>
        <v>717</v>
      </c>
      <c r="BE119" s="138">
        <f t="shared" si="110"/>
        <v>4200</v>
      </c>
      <c r="BF119" s="138">
        <f t="shared" si="110"/>
        <v>4348</v>
      </c>
      <c r="BG119" s="138">
        <f t="shared" si="110"/>
        <v>275</v>
      </c>
      <c r="BH119" s="138">
        <f t="shared" si="110"/>
        <v>383</v>
      </c>
      <c r="BI119" s="138">
        <f t="shared" si="110"/>
        <v>396</v>
      </c>
      <c r="BJ119" s="138">
        <f t="shared" si="110"/>
        <v>799</v>
      </c>
      <c r="BK119" s="138">
        <f t="shared" si="110"/>
        <v>9088</v>
      </c>
      <c r="BL119" s="138">
        <f t="shared" si="110"/>
        <v>8675</v>
      </c>
      <c r="BM119" s="138">
        <f t="shared" si="110"/>
        <v>9088</v>
      </c>
      <c r="BN119" s="138">
        <f t="shared" si="110"/>
        <v>4200</v>
      </c>
      <c r="BO119" s="138">
        <f t="shared" si="110"/>
        <v>2868</v>
      </c>
      <c r="BP119" s="138">
        <f t="shared" si="110"/>
        <v>2781</v>
      </c>
      <c r="BQ119" s="138">
        <f t="shared" si="110"/>
        <v>4348</v>
      </c>
      <c r="BR119" s="138">
        <f t="shared" si="110"/>
        <v>4200</v>
      </c>
      <c r="BS119" s="138">
        <f t="shared" si="110"/>
        <v>2868</v>
      </c>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7"/>
      <c r="EL119" s="107"/>
      <c r="EM119" s="107"/>
      <c r="EN119" s="107"/>
      <c r="EO119" s="107"/>
      <c r="EP119" s="107"/>
      <c r="EQ119" s="107"/>
      <c r="ER119" s="107"/>
      <c r="ES119" s="107"/>
      <c r="ET119" s="107"/>
      <c r="EU119" s="107"/>
      <c r="EV119" s="107"/>
      <c r="EW119" s="107"/>
      <c r="EX119" s="107"/>
      <c r="EY119" s="107"/>
      <c r="EZ119" s="107"/>
      <c r="FA119" s="107"/>
      <c r="FB119" s="107"/>
      <c r="FC119" s="107"/>
      <c r="FD119" s="107"/>
      <c r="FE119" s="107"/>
      <c r="FF119" s="107"/>
      <c r="FG119" s="107"/>
      <c r="FH119" s="107"/>
      <c r="FI119" s="107"/>
      <c r="FJ119" s="107"/>
      <c r="FK119" s="107"/>
      <c r="FL119" s="107"/>
      <c r="FM119" s="107"/>
      <c r="FN119" s="107"/>
      <c r="FO119" s="107"/>
      <c r="FP119" s="107"/>
      <c r="FQ119" s="107"/>
      <c r="FR119" s="107"/>
      <c r="FS119" s="107"/>
      <c r="FT119" s="107"/>
      <c r="FU119" s="107"/>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P119" s="107"/>
      <c r="GQ119" s="107"/>
      <c r="GR119" s="107"/>
      <c r="GS119" s="107"/>
      <c r="GT119" s="107"/>
      <c r="GU119" s="107"/>
      <c r="GV119" s="107"/>
      <c r="GW119" s="107"/>
      <c r="GX119" s="107"/>
      <c r="GY119" s="107"/>
    </row>
    <row r="121" spans="2:71" ht="12.75">
      <c r="B121" s="39" t="s">
        <v>251</v>
      </c>
      <c r="C121" s="39" t="s">
        <v>180</v>
      </c>
      <c r="D121" s="3" t="s">
        <v>50</v>
      </c>
      <c r="E121" s="3" t="s">
        <v>51</v>
      </c>
      <c r="H121" s="4">
        <f aca="true" t="shared" si="111" ref="H121:P121">IF(H110=$F$110,H132,H124)</f>
        <v>-2.3119949258145285</v>
      </c>
      <c r="I121" s="4">
        <f t="shared" si="111"/>
        <v>-2.01613552487172</v>
      </c>
      <c r="J121" s="4">
        <f t="shared" si="111"/>
        <v>-1.7702853830967205</v>
      </c>
      <c r="K121" s="4">
        <f t="shared" si="111"/>
        <v>-1.6849870636282385</v>
      </c>
      <c r="L121" s="4">
        <f t="shared" si="111"/>
        <v>-1.4778257506913828</v>
      </c>
      <c r="M121" s="4">
        <f t="shared" si="111"/>
        <v>-1.1644927485548655</v>
      </c>
      <c r="N121" s="4">
        <f t="shared" si="111"/>
        <v>-0.794917532844909</v>
      </c>
      <c r="O121" s="4">
        <f t="shared" si="111"/>
        <v>-0.42984292139200253</v>
      </c>
      <c r="P121" s="4">
        <f t="shared" si="111"/>
        <v>-0.06550696775772513</v>
      </c>
      <c r="Q121" s="4">
        <f aca="true" t="shared" si="112" ref="Q121:BS121">IF(Q110=$F$110,Q132,Q124)</f>
        <v>0.298972184826739</v>
      </c>
      <c r="R121" s="4">
        <f t="shared" si="112"/>
        <v>0.6633602004314082</v>
      </c>
      <c r="S121" s="4">
        <f t="shared" si="112"/>
        <v>1.027839301229695</v>
      </c>
      <c r="T121" s="4">
        <f t="shared" si="112"/>
        <v>1.3719774829882043</v>
      </c>
      <c r="U121" s="4">
        <f t="shared" si="112"/>
        <v>1.643717497396005</v>
      </c>
      <c r="V121" s="4">
        <f t="shared" si="112"/>
        <v>1.875392746037876</v>
      </c>
      <c r="W121" s="4">
        <f t="shared" si="112"/>
        <v>2.0475745209809473</v>
      </c>
      <c r="X121" s="4">
        <f t="shared" si="112"/>
        <v>2.2906341985165257</v>
      </c>
      <c r="Y121" s="4">
        <f t="shared" si="112"/>
        <v>2.4653943855926963</v>
      </c>
      <c r="Z121" s="4">
        <f t="shared" si="112"/>
        <v>2.37756600341454</v>
      </c>
      <c r="AA121" s="4">
        <f t="shared" si="112"/>
        <v>2.1037013227822863</v>
      </c>
      <c r="AB121" s="4">
        <f t="shared" si="112"/>
        <v>1.7775242299813434</v>
      </c>
      <c r="AC121" s="4">
        <f t="shared" si="112"/>
        <v>1.4218983338144136</v>
      </c>
      <c r="AD121" s="4">
        <f t="shared" si="112"/>
        <v>1.054690277139387</v>
      </c>
      <c r="AE121" s="4">
        <f t="shared" si="112"/>
        <v>0.6905481926312189</v>
      </c>
      <c r="AF121" s="4">
        <f t="shared" si="112"/>
        <v>0.3257743897739275</v>
      </c>
      <c r="AG121" s="4">
        <f t="shared" si="112"/>
        <v>-0.038318941393158834</v>
      </c>
      <c r="AH121" s="4">
        <f t="shared" si="112"/>
        <v>-0.40309277619825035</v>
      </c>
      <c r="AI121" s="4">
        <f t="shared" si="112"/>
        <v>-0.771344409883596</v>
      </c>
      <c r="AJ121" s="4">
        <f t="shared" si="112"/>
        <v>-1.1392326927166616</v>
      </c>
      <c r="AK121" s="4">
        <f t="shared" si="112"/>
        <v>-1.5103968309852815</v>
      </c>
      <c r="AL121" s="4">
        <f t="shared" si="112"/>
        <v>-1.7608705294784766</v>
      </c>
      <c r="AM121" s="4">
        <f t="shared" si="112"/>
        <v>-1.972108250859315</v>
      </c>
      <c r="AN121" s="4">
        <f t="shared" si="112"/>
        <v>-2.1358047847252566</v>
      </c>
      <c r="AO121" s="4">
        <f t="shared" si="112"/>
        <v>-2.3979221174905945</v>
      </c>
      <c r="AP121" s="4">
        <f t="shared" si="112"/>
        <v>-2.5697965418291853</v>
      </c>
      <c r="AQ121" s="4">
        <f t="shared" si="112"/>
        <v>-2.5105442911870406</v>
      </c>
      <c r="AR121" s="4">
        <f t="shared" si="112"/>
        <v>-2.241304268646928</v>
      </c>
      <c r="AS121" s="4">
        <f t="shared" si="112"/>
        <v>-1.9083470076745455</v>
      </c>
      <c r="AT121" s="4">
        <f t="shared" si="112"/>
        <v>-1.610372002059085</v>
      </c>
      <c r="AU121" s="4">
        <f t="shared" si="112"/>
        <v>-1.3438181764949944</v>
      </c>
      <c r="AV121" s="4">
        <f t="shared" si="112"/>
        <v>-1.2531353269434273</v>
      </c>
      <c r="AW121" s="4">
        <f t="shared" si="112"/>
        <v>-1.0345338127687809</v>
      </c>
      <c r="AX121" s="4">
        <f t="shared" si="112"/>
        <v>-0.699484555741246</v>
      </c>
      <c r="AY121" s="4">
        <f t="shared" si="112"/>
        <v>-0.3254011179008224</v>
      </c>
      <c r="AZ121" s="4">
        <f t="shared" si="112"/>
        <v>0.042441813795439154</v>
      </c>
      <c r="BA121" s="4">
        <f t="shared" si="112"/>
        <v>0.4098286335345707</v>
      </c>
      <c r="BB121" s="4">
        <f t="shared" si="112"/>
        <v>0.7776585909825049</v>
      </c>
      <c r="BC121" s="4">
        <f t="shared" si="112"/>
        <v>1.1450159593432305</v>
      </c>
      <c r="BD121" s="4">
        <f t="shared" si="112"/>
        <v>1.4363542167355732</v>
      </c>
      <c r="BE121" s="4">
        <f t="shared" si="112"/>
        <v>1.7344896737633513</v>
      </c>
      <c r="BF121" s="4">
        <f t="shared" si="112"/>
        <v>2.03712656371565</v>
      </c>
      <c r="BG121" s="4">
        <f t="shared" si="112"/>
        <v>2.2419560692990586</v>
      </c>
      <c r="BH121" s="4">
        <f t="shared" si="112"/>
        <v>2.258247026144029</v>
      </c>
      <c r="BI121" s="4">
        <f t="shared" si="112"/>
        <v>2.0276380334180186</v>
      </c>
      <c r="BJ121" s="4">
        <f t="shared" si="112"/>
        <v>1.6875678679130934</v>
      </c>
      <c r="BK121" s="4">
        <f t="shared" si="112"/>
        <v>1.3140006242930469</v>
      </c>
      <c r="BL121" s="4">
        <f t="shared" si="112"/>
        <v>0.9463347227103573</v>
      </c>
      <c r="BM121" s="4">
        <f t="shared" si="112"/>
        <v>0.5786186901871706</v>
      </c>
      <c r="BN121" s="4">
        <f t="shared" si="112"/>
        <v>0.2148709145866844</v>
      </c>
      <c r="BO121" s="4">
        <f t="shared" si="112"/>
        <v>-0.14561219699044403</v>
      </c>
      <c r="BP121" s="4">
        <f t="shared" si="112"/>
        <v>-0.5066776835293352</v>
      </c>
      <c r="BQ121" s="4">
        <f t="shared" si="112"/>
        <v>-0.872030581542177</v>
      </c>
      <c r="BR121" s="4">
        <f t="shared" si="112"/>
        <v>-1.236303935321635</v>
      </c>
      <c r="BS121" s="4">
        <f t="shared" si="112"/>
        <v>-1.5969100609252214</v>
      </c>
    </row>
    <row r="122" spans="4:71" ht="12.75">
      <c r="D122" s="3" t="s">
        <v>54</v>
      </c>
      <c r="E122" s="3" t="s">
        <v>51</v>
      </c>
      <c r="H122" s="4">
        <f aca="true" t="shared" si="113" ref="H122:P122">IF(H110=$F$110,H133,H125)</f>
        <v>0.6897922083655545</v>
      </c>
      <c r="I122" s="4">
        <f t="shared" si="113"/>
        <v>0.6886403703850441</v>
      </c>
      <c r="J122" s="4">
        <f t="shared" si="113"/>
        <v>0.4796628827435556</v>
      </c>
      <c r="K122" s="4">
        <f t="shared" si="113"/>
        <v>0.16450965817973212</v>
      </c>
      <c r="L122" s="4">
        <f t="shared" si="113"/>
        <v>-0.0590634473330407</v>
      </c>
      <c r="M122" s="4">
        <f t="shared" si="113"/>
        <v>-0.09186433573911867</v>
      </c>
      <c r="N122" s="4">
        <f t="shared" si="113"/>
        <v>-0.10649192749038239</v>
      </c>
      <c r="O122" s="4">
        <f t="shared" si="113"/>
        <v>-0.10816043823546106</v>
      </c>
      <c r="P122" s="4">
        <f t="shared" si="113"/>
        <v>-0.12603646036560168</v>
      </c>
      <c r="Q122" s="4">
        <f aca="true" t="shared" si="114" ref="Q122:BS122">IF(Q110=$F$110,Q133,Q125)</f>
        <v>-0.12656674067596008</v>
      </c>
      <c r="R122" s="4">
        <f t="shared" si="114"/>
        <v>-0.14334808035689495</v>
      </c>
      <c r="S122" s="4">
        <f t="shared" si="114"/>
        <v>-0.14278332627856027</v>
      </c>
      <c r="T122" s="4">
        <f t="shared" si="114"/>
        <v>-0.2045489263004583</v>
      </c>
      <c r="U122" s="4">
        <f t="shared" si="114"/>
        <v>-0.08331117348628228</v>
      </c>
      <c r="V122" s="4">
        <f t="shared" si="114"/>
        <v>0.1807929816101146</v>
      </c>
      <c r="W122" s="4">
        <f t="shared" si="114"/>
        <v>0.49729725875153097</v>
      </c>
      <c r="X122" s="4">
        <f t="shared" si="114"/>
        <v>0.49294713900641046</v>
      </c>
      <c r="Y122" s="4">
        <f t="shared" si="114"/>
        <v>0.2502001170913743</v>
      </c>
      <c r="Z122" s="4">
        <f t="shared" si="114"/>
        <v>-0.03318353603679261</v>
      </c>
      <c r="AA122" s="4">
        <f t="shared" si="114"/>
        <v>-0.19648997553664382</v>
      </c>
      <c r="AB122" s="4">
        <f t="shared" si="114"/>
        <v>-0.17334016789092066</v>
      </c>
      <c r="AC122" s="4">
        <f t="shared" si="114"/>
        <v>-0.1721193463872217</v>
      </c>
      <c r="AD122" s="4">
        <f t="shared" si="114"/>
        <v>-0.17061303041999043</v>
      </c>
      <c r="AE122" s="4">
        <f t="shared" si="114"/>
        <v>-0.18629346905999622</v>
      </c>
      <c r="AF122" s="4">
        <f t="shared" si="114"/>
        <v>-0.18573487544612366</v>
      </c>
      <c r="AG122" s="4">
        <f t="shared" si="114"/>
        <v>-0.20250926263466074</v>
      </c>
      <c r="AH122" s="4">
        <f t="shared" si="114"/>
        <v>-0.2030465887771289</v>
      </c>
      <c r="AI122" s="4">
        <f t="shared" si="114"/>
        <v>-0.2082414644104862</v>
      </c>
      <c r="AJ122" s="4">
        <f t="shared" si="114"/>
        <v>-0.20566776016060118</v>
      </c>
      <c r="AK122" s="4">
        <f t="shared" si="114"/>
        <v>-0.19951013911016277</v>
      </c>
      <c r="AL122" s="4">
        <f t="shared" si="114"/>
        <v>-0.027709924648668505</v>
      </c>
      <c r="AM122" s="4">
        <f t="shared" si="114"/>
        <v>0.2621652778026644</v>
      </c>
      <c r="AN122" s="4">
        <f t="shared" si="114"/>
        <v>0.5864954998959357</v>
      </c>
      <c r="AO122" s="4">
        <f t="shared" si="114"/>
        <v>0.7315692882712703</v>
      </c>
      <c r="AP122" s="4">
        <f t="shared" si="114"/>
        <v>0.5589157152710952</v>
      </c>
      <c r="AQ122" s="4">
        <f t="shared" si="114"/>
        <v>0.2680785833691691</v>
      </c>
      <c r="AR122" s="4">
        <f t="shared" si="114"/>
        <v>0.13865194810372994</v>
      </c>
      <c r="AS122" s="4">
        <f t="shared" si="114"/>
        <v>0.1870254392426669</v>
      </c>
      <c r="AT122" s="4">
        <f t="shared" si="114"/>
        <v>0.3645582664050342</v>
      </c>
      <c r="AU122" s="4">
        <f t="shared" si="114"/>
        <v>0.2991904882096903</v>
      </c>
      <c r="AV122" s="4">
        <f t="shared" si="114"/>
        <v>0.02951857325193344</v>
      </c>
      <c r="AW122" s="4">
        <f t="shared" si="114"/>
        <v>-0.16406119021411206</v>
      </c>
      <c r="AX122" s="4">
        <f t="shared" si="114"/>
        <v>-0.2045088040537637</v>
      </c>
      <c r="AY122" s="4">
        <f t="shared" si="114"/>
        <v>-0.19037562915194783</v>
      </c>
      <c r="AZ122" s="4">
        <f t="shared" si="114"/>
        <v>-0.1840518485954341</v>
      </c>
      <c r="BA122" s="4">
        <f t="shared" si="114"/>
        <v>-0.16924290128232755</v>
      </c>
      <c r="BB122" s="4">
        <f t="shared" si="114"/>
        <v>-0.16220479050752168</v>
      </c>
      <c r="BC122" s="4">
        <f t="shared" si="114"/>
        <v>-0.1466824147345367</v>
      </c>
      <c r="BD122" s="4">
        <f t="shared" si="114"/>
        <v>-0.0025727590584211923</v>
      </c>
      <c r="BE122" s="4">
        <f t="shared" si="114"/>
        <v>0.2174467459793088</v>
      </c>
      <c r="BF122" s="4">
        <f t="shared" si="114"/>
        <v>0.4210914172029776</v>
      </c>
      <c r="BG122" s="4">
        <f t="shared" si="114"/>
        <v>0.2911605166604253</v>
      </c>
      <c r="BH122" s="4">
        <f t="shared" si="114"/>
        <v>-0.0037834551492496593</v>
      </c>
      <c r="BI122" s="4">
        <f t="shared" si="114"/>
        <v>-0.18609310183406794</v>
      </c>
      <c r="BJ122" s="4">
        <f t="shared" si="114"/>
        <v>-0.22413899525763936</v>
      </c>
      <c r="BK122" s="4">
        <f t="shared" si="114"/>
        <v>-0.21186542928031038</v>
      </c>
      <c r="BL122" s="4">
        <f t="shared" si="114"/>
        <v>-0.20810178052631478</v>
      </c>
      <c r="BM122" s="4">
        <f t="shared" si="114"/>
        <v>-0.19655483180233624</v>
      </c>
      <c r="BN122" s="4">
        <f t="shared" si="114"/>
        <v>-0.20626983258167275</v>
      </c>
      <c r="BO122" s="4">
        <f t="shared" si="114"/>
        <v>-0.18754560349511706</v>
      </c>
      <c r="BP122" s="4">
        <f t="shared" si="114"/>
        <v>-0.1948289746631242</v>
      </c>
      <c r="BQ122" s="4">
        <f t="shared" si="114"/>
        <v>-0.18977839233071947</v>
      </c>
      <c r="BR122" s="4">
        <f t="shared" si="114"/>
        <v>-0.20203635268971265</v>
      </c>
      <c r="BS122" s="4">
        <f t="shared" si="114"/>
        <v>-0.1858532545813607</v>
      </c>
    </row>
    <row r="124" spans="2:207" s="117" customFormat="1" ht="25.5">
      <c r="B124" s="111" t="s">
        <v>252</v>
      </c>
      <c r="C124" s="110" t="s">
        <v>253</v>
      </c>
      <c r="D124" s="116" t="s">
        <v>50</v>
      </c>
      <c r="E124" s="116" t="s">
        <v>51</v>
      </c>
      <c r="F124" s="107"/>
      <c r="G124" s="107"/>
      <c r="H124" s="107">
        <f aca="true" t="shared" si="115" ref="H124:P124">(H126-H128)*COS(H130)-(H127-H129)*SIN(H130)+H128</f>
        <v>-2.3119949258145285</v>
      </c>
      <c r="I124" s="107">
        <f t="shared" si="115"/>
        <v>-2.01613552487172</v>
      </c>
      <c r="J124" s="107">
        <f t="shared" si="115"/>
        <v>-1.7702853830967205</v>
      </c>
      <c r="K124" s="107">
        <f t="shared" si="115"/>
        <v>-1.6849870636282385</v>
      </c>
      <c r="L124" s="107">
        <f t="shared" si="115"/>
        <v>-1.4778257506913828</v>
      </c>
      <c r="M124" s="107">
        <f t="shared" si="115"/>
        <v>-1.1644927485548655</v>
      </c>
      <c r="N124" s="107">
        <f t="shared" si="115"/>
        <v>-0.794917532844909</v>
      </c>
      <c r="O124" s="107">
        <f t="shared" si="115"/>
        <v>-0.42984292139200253</v>
      </c>
      <c r="P124" s="107">
        <f t="shared" si="115"/>
        <v>-0.06550696775772513</v>
      </c>
      <c r="Q124" s="107">
        <f aca="true" t="shared" si="116" ref="Q124:BS124">(Q126-Q128)*COS(Q130)-(Q127-Q129)*SIN(Q130)+Q128</f>
        <v>0.298972184826739</v>
      </c>
      <c r="R124" s="107">
        <f t="shared" si="116"/>
        <v>0.6633602004314082</v>
      </c>
      <c r="S124" s="107">
        <f t="shared" si="116"/>
        <v>1.027839301229695</v>
      </c>
      <c r="T124" s="107">
        <f t="shared" si="116"/>
        <v>1.3719774829882043</v>
      </c>
      <c r="U124" s="107">
        <f t="shared" si="116"/>
        <v>1.643717497396005</v>
      </c>
      <c r="V124" s="107">
        <f t="shared" si="116"/>
        <v>1.875392746037876</v>
      </c>
      <c r="W124" s="107">
        <f t="shared" si="116"/>
        <v>2.0475745209809473</v>
      </c>
      <c r="X124" s="107">
        <f t="shared" si="116"/>
        <v>2.2906341985165257</v>
      </c>
      <c r="Y124" s="107">
        <f t="shared" si="116"/>
        <v>2.4653943855926963</v>
      </c>
      <c r="Z124" s="107">
        <f t="shared" si="116"/>
        <v>2.37756600341454</v>
      </c>
      <c r="AA124" s="107">
        <f t="shared" si="116"/>
        <v>2.1037013227822863</v>
      </c>
      <c r="AB124" s="107">
        <f t="shared" si="116"/>
        <v>1.7775242299813434</v>
      </c>
      <c r="AC124" s="107">
        <f t="shared" si="116"/>
        <v>1.4218983338144136</v>
      </c>
      <c r="AD124" s="107">
        <f t="shared" si="116"/>
        <v>1.054690277139387</v>
      </c>
      <c r="AE124" s="107">
        <f t="shared" si="116"/>
        <v>0.6905481926312189</v>
      </c>
      <c r="AF124" s="107">
        <f t="shared" si="116"/>
        <v>0.3257743897739275</v>
      </c>
      <c r="AG124" s="107">
        <f t="shared" si="116"/>
        <v>-0.038318941393158834</v>
      </c>
      <c r="AH124" s="107">
        <f t="shared" si="116"/>
        <v>-0.40309277619825035</v>
      </c>
      <c r="AI124" s="107">
        <f t="shared" si="116"/>
        <v>-0.771344409883596</v>
      </c>
      <c r="AJ124" s="107">
        <f t="shared" si="116"/>
        <v>-1.1392326927166616</v>
      </c>
      <c r="AK124" s="107">
        <f t="shared" si="116"/>
        <v>-0.7691821162376211</v>
      </c>
      <c r="AL124" s="107">
        <f t="shared" si="116"/>
        <v>-1.7608705294784766</v>
      </c>
      <c r="AM124" s="107">
        <f t="shared" si="116"/>
        <v>-1.972108250859315</v>
      </c>
      <c r="AN124" s="107">
        <f t="shared" si="116"/>
        <v>-2.1358047847252566</v>
      </c>
      <c r="AO124" s="107">
        <f t="shared" si="116"/>
        <v>-2.3979221174905945</v>
      </c>
      <c r="AP124" s="107">
        <f t="shared" si="116"/>
        <v>-2.5697965418291853</v>
      </c>
      <c r="AQ124" s="107">
        <f t="shared" si="116"/>
        <v>-2.5105442911870406</v>
      </c>
      <c r="AR124" s="107">
        <f t="shared" si="116"/>
        <v>-2.241304268646928</v>
      </c>
      <c r="AS124" s="107">
        <f t="shared" si="116"/>
        <v>-1.9083470076745455</v>
      </c>
      <c r="AT124" s="107">
        <f t="shared" si="116"/>
        <v>-1.610372002059085</v>
      </c>
      <c r="AU124" s="107">
        <f t="shared" si="116"/>
        <v>-1.3438181764949944</v>
      </c>
      <c r="AV124" s="107">
        <f t="shared" si="116"/>
        <v>-1.2531353269434273</v>
      </c>
      <c r="AW124" s="107">
        <f t="shared" si="116"/>
        <v>-1.0345338127687809</v>
      </c>
      <c r="AX124" s="107">
        <f t="shared" si="116"/>
        <v>-0.699484555741246</v>
      </c>
      <c r="AY124" s="107">
        <f t="shared" si="116"/>
        <v>-0.3254011179008224</v>
      </c>
      <c r="AZ124" s="107">
        <f t="shared" si="116"/>
        <v>0.042441813795439154</v>
      </c>
      <c r="BA124" s="107">
        <f t="shared" si="116"/>
        <v>0.4098286335345707</v>
      </c>
      <c r="BB124" s="107">
        <f t="shared" si="116"/>
        <v>0.7776585909825049</v>
      </c>
      <c r="BC124" s="107">
        <f t="shared" si="116"/>
        <v>1.1450159593432305</v>
      </c>
      <c r="BD124" s="107">
        <f t="shared" si="116"/>
        <v>1.4363542167355732</v>
      </c>
      <c r="BE124" s="107">
        <f t="shared" si="116"/>
        <v>1.7344896737633513</v>
      </c>
      <c r="BF124" s="107">
        <f t="shared" si="116"/>
        <v>2.03712656371565</v>
      </c>
      <c r="BG124" s="107">
        <f t="shared" si="116"/>
        <v>2.2419560692990586</v>
      </c>
      <c r="BH124" s="107">
        <f t="shared" si="116"/>
        <v>2.258247026144029</v>
      </c>
      <c r="BI124" s="107">
        <f t="shared" si="116"/>
        <v>2.0276380334180186</v>
      </c>
      <c r="BJ124" s="107">
        <f t="shared" si="116"/>
        <v>1.6875678679130934</v>
      </c>
      <c r="BK124" s="107">
        <f t="shared" si="116"/>
        <v>1.3140006242930469</v>
      </c>
      <c r="BL124" s="107">
        <f t="shared" si="116"/>
        <v>0.9463347227103573</v>
      </c>
      <c r="BM124" s="107">
        <f t="shared" si="116"/>
        <v>0.5786186901871706</v>
      </c>
      <c r="BN124" s="107">
        <f t="shared" si="116"/>
        <v>0.2148709145866844</v>
      </c>
      <c r="BO124" s="107">
        <f t="shared" si="116"/>
        <v>-0.14561219699044403</v>
      </c>
      <c r="BP124" s="107">
        <f t="shared" si="116"/>
        <v>-0.5066776835293352</v>
      </c>
      <c r="BQ124" s="107">
        <f t="shared" si="116"/>
        <v>-0.872030581542177</v>
      </c>
      <c r="BR124" s="107">
        <f t="shared" si="116"/>
        <v>-1.236303935321635</v>
      </c>
      <c r="BS124" s="107">
        <f t="shared" si="116"/>
        <v>-1.5969100609252214</v>
      </c>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7"/>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07"/>
      <c r="EI124" s="107"/>
      <c r="EJ124" s="107"/>
      <c r="EK124" s="107"/>
      <c r="EL124" s="107"/>
      <c r="EM124" s="107"/>
      <c r="EN124" s="107"/>
      <c r="EO124" s="107"/>
      <c r="EP124" s="107"/>
      <c r="EQ124" s="107"/>
      <c r="ER124" s="107"/>
      <c r="ES124" s="107"/>
      <c r="ET124" s="107"/>
      <c r="EU124" s="107"/>
      <c r="EV124" s="107"/>
      <c r="EW124" s="107"/>
      <c r="EX124" s="107"/>
      <c r="EY124" s="107"/>
      <c r="EZ124" s="107"/>
      <c r="FA124" s="107"/>
      <c r="FB124" s="107"/>
      <c r="FC124" s="107"/>
      <c r="FD124" s="107"/>
      <c r="FE124" s="107"/>
      <c r="FF124" s="107"/>
      <c r="FG124" s="107"/>
      <c r="FH124" s="107"/>
      <c r="FI124" s="107"/>
      <c r="FJ124" s="107"/>
      <c r="FK124" s="107"/>
      <c r="FL124" s="107"/>
      <c r="FM124" s="107"/>
      <c r="FN124" s="107"/>
      <c r="FO124" s="107"/>
      <c r="FP124" s="107"/>
      <c r="FQ124" s="107"/>
      <c r="FR124" s="107"/>
      <c r="FS124" s="107"/>
      <c r="FT124" s="107"/>
      <c r="FU124" s="107"/>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P124" s="107"/>
      <c r="GQ124" s="107"/>
      <c r="GR124" s="107"/>
      <c r="GS124" s="107"/>
      <c r="GT124" s="107"/>
      <c r="GU124" s="107"/>
      <c r="GV124" s="107"/>
      <c r="GW124" s="107"/>
      <c r="GX124" s="107"/>
      <c r="GY124" s="107"/>
    </row>
    <row r="125" spans="2:207" s="117" customFormat="1" ht="12.75">
      <c r="B125" s="107"/>
      <c r="C125" s="107"/>
      <c r="D125" s="116" t="s">
        <v>54</v>
      </c>
      <c r="E125" s="116" t="s">
        <v>51</v>
      </c>
      <c r="F125" s="107"/>
      <c r="G125" s="107"/>
      <c r="H125" s="107">
        <f aca="true" t="shared" si="117" ref="H125:P125">(H126-H128)*SIN(H130)+(H127-H129)*COS(H130)+H129</f>
        <v>0.6897922083655545</v>
      </c>
      <c r="I125" s="107">
        <f t="shared" si="117"/>
        <v>0.6886403703850441</v>
      </c>
      <c r="J125" s="107">
        <f t="shared" si="117"/>
        <v>0.4796628827435556</v>
      </c>
      <c r="K125" s="107">
        <f t="shared" si="117"/>
        <v>0.16450965817973212</v>
      </c>
      <c r="L125" s="107">
        <f t="shared" si="117"/>
        <v>-0.0590634473330407</v>
      </c>
      <c r="M125" s="107">
        <f t="shared" si="117"/>
        <v>-0.09186433573911867</v>
      </c>
      <c r="N125" s="107">
        <f t="shared" si="117"/>
        <v>-0.10649192749038239</v>
      </c>
      <c r="O125" s="107">
        <f t="shared" si="117"/>
        <v>-0.10816043823546106</v>
      </c>
      <c r="P125" s="107">
        <f t="shared" si="117"/>
        <v>-0.12603646036560168</v>
      </c>
      <c r="Q125" s="107">
        <f aca="true" t="shared" si="118" ref="Q125:BS125">(Q126-Q128)*SIN(Q130)+(Q127-Q129)*COS(Q130)+Q129</f>
        <v>-0.12656674067596008</v>
      </c>
      <c r="R125" s="107">
        <f t="shared" si="118"/>
        <v>-0.14334808035689495</v>
      </c>
      <c r="S125" s="107">
        <f t="shared" si="118"/>
        <v>-0.14278332627856027</v>
      </c>
      <c r="T125" s="107">
        <f t="shared" si="118"/>
        <v>-0.2045489263004583</v>
      </c>
      <c r="U125" s="107">
        <f t="shared" si="118"/>
        <v>-0.08331117348628228</v>
      </c>
      <c r="V125" s="107">
        <f t="shared" si="118"/>
        <v>0.1807929816101146</v>
      </c>
      <c r="W125" s="107">
        <f t="shared" si="118"/>
        <v>0.49729725875153097</v>
      </c>
      <c r="X125" s="107">
        <f t="shared" si="118"/>
        <v>0.49294713900641046</v>
      </c>
      <c r="Y125" s="107">
        <f t="shared" si="118"/>
        <v>0.2502001170913743</v>
      </c>
      <c r="Z125" s="107">
        <f t="shared" si="118"/>
        <v>-0.03318353603679261</v>
      </c>
      <c r="AA125" s="107">
        <f t="shared" si="118"/>
        <v>-0.19648997553664382</v>
      </c>
      <c r="AB125" s="107">
        <f t="shared" si="118"/>
        <v>-0.17334016789092066</v>
      </c>
      <c r="AC125" s="107">
        <f t="shared" si="118"/>
        <v>-0.1721193463872217</v>
      </c>
      <c r="AD125" s="107">
        <f t="shared" si="118"/>
        <v>-0.17061303041999043</v>
      </c>
      <c r="AE125" s="107">
        <f t="shared" si="118"/>
        <v>-0.18629346905999622</v>
      </c>
      <c r="AF125" s="107">
        <f t="shared" si="118"/>
        <v>-0.18573487544612366</v>
      </c>
      <c r="AG125" s="107">
        <f t="shared" si="118"/>
        <v>-0.20250926263466074</v>
      </c>
      <c r="AH125" s="107">
        <f t="shared" si="118"/>
        <v>-0.2030465887771289</v>
      </c>
      <c r="AI125" s="107">
        <f t="shared" si="118"/>
        <v>-0.2082414644104862</v>
      </c>
      <c r="AJ125" s="107">
        <f t="shared" si="118"/>
        <v>-0.20566776016060118</v>
      </c>
      <c r="AK125" s="107">
        <f t="shared" si="118"/>
        <v>-0.21152308854209423</v>
      </c>
      <c r="AL125" s="107">
        <f t="shared" si="118"/>
        <v>-0.027709924648668505</v>
      </c>
      <c r="AM125" s="107">
        <f t="shared" si="118"/>
        <v>0.2621652778026644</v>
      </c>
      <c r="AN125" s="107">
        <f t="shared" si="118"/>
        <v>0.5864954998959357</v>
      </c>
      <c r="AO125" s="107">
        <f t="shared" si="118"/>
        <v>0.7315692882712703</v>
      </c>
      <c r="AP125" s="107">
        <f t="shared" si="118"/>
        <v>0.5589157152710952</v>
      </c>
      <c r="AQ125" s="107">
        <f t="shared" si="118"/>
        <v>0.2680785833691691</v>
      </c>
      <c r="AR125" s="107">
        <f t="shared" si="118"/>
        <v>0.13865194810372994</v>
      </c>
      <c r="AS125" s="107">
        <f t="shared" si="118"/>
        <v>0.1870254392426669</v>
      </c>
      <c r="AT125" s="107">
        <f t="shared" si="118"/>
        <v>0.3645582664050342</v>
      </c>
      <c r="AU125" s="107">
        <f t="shared" si="118"/>
        <v>0.2991904882096903</v>
      </c>
      <c r="AV125" s="107">
        <f t="shared" si="118"/>
        <v>0.02951857325193344</v>
      </c>
      <c r="AW125" s="107">
        <f t="shared" si="118"/>
        <v>-0.16406119021411206</v>
      </c>
      <c r="AX125" s="107">
        <f t="shared" si="118"/>
        <v>-0.2045088040537637</v>
      </c>
      <c r="AY125" s="107">
        <f t="shared" si="118"/>
        <v>-0.19037562915194783</v>
      </c>
      <c r="AZ125" s="107">
        <f t="shared" si="118"/>
        <v>-0.1840518485954341</v>
      </c>
      <c r="BA125" s="107">
        <f t="shared" si="118"/>
        <v>-0.16924290128232755</v>
      </c>
      <c r="BB125" s="107">
        <f t="shared" si="118"/>
        <v>-0.16220479050752168</v>
      </c>
      <c r="BC125" s="107">
        <f t="shared" si="118"/>
        <v>-0.1466824147345367</v>
      </c>
      <c r="BD125" s="107">
        <f t="shared" si="118"/>
        <v>-0.0025727590584211923</v>
      </c>
      <c r="BE125" s="107">
        <f t="shared" si="118"/>
        <v>0.2174467459793088</v>
      </c>
      <c r="BF125" s="107">
        <f t="shared" si="118"/>
        <v>0.4210914172029776</v>
      </c>
      <c r="BG125" s="107">
        <f t="shared" si="118"/>
        <v>0.2911605166604253</v>
      </c>
      <c r="BH125" s="107">
        <f t="shared" si="118"/>
        <v>-0.0037834551492496593</v>
      </c>
      <c r="BI125" s="107">
        <f t="shared" si="118"/>
        <v>-0.18609310183406794</v>
      </c>
      <c r="BJ125" s="107">
        <f t="shared" si="118"/>
        <v>-0.22413899525763936</v>
      </c>
      <c r="BK125" s="107">
        <f t="shared" si="118"/>
        <v>-0.21186542928031038</v>
      </c>
      <c r="BL125" s="107">
        <f t="shared" si="118"/>
        <v>-0.20810178052631478</v>
      </c>
      <c r="BM125" s="107">
        <f t="shared" si="118"/>
        <v>-0.19655483180233624</v>
      </c>
      <c r="BN125" s="107">
        <f t="shared" si="118"/>
        <v>-0.20626983258167275</v>
      </c>
      <c r="BO125" s="107">
        <f t="shared" si="118"/>
        <v>-0.18754560349511706</v>
      </c>
      <c r="BP125" s="107">
        <f t="shared" si="118"/>
        <v>-0.1948289746631242</v>
      </c>
      <c r="BQ125" s="107">
        <f t="shared" si="118"/>
        <v>-0.18977839233071947</v>
      </c>
      <c r="BR125" s="107">
        <f t="shared" si="118"/>
        <v>-0.20203635268971265</v>
      </c>
      <c r="BS125" s="107">
        <f t="shared" si="118"/>
        <v>-0.1858532545813607</v>
      </c>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7"/>
      <c r="EL125" s="107"/>
      <c r="EM125" s="107"/>
      <c r="EN125" s="107"/>
      <c r="EO125" s="107"/>
      <c r="EP125" s="107"/>
      <c r="EQ125" s="107"/>
      <c r="ER125" s="107"/>
      <c r="ES125" s="107"/>
      <c r="ET125" s="107"/>
      <c r="EU125" s="107"/>
      <c r="EV125" s="107"/>
      <c r="EW125" s="107"/>
      <c r="EX125" s="107"/>
      <c r="EY125" s="107"/>
      <c r="EZ125" s="107"/>
      <c r="FA125" s="107"/>
      <c r="FB125" s="107"/>
      <c r="FC125" s="107"/>
      <c r="FD125" s="107"/>
      <c r="FE125" s="107"/>
      <c r="FF125" s="107"/>
      <c r="FG125" s="107"/>
      <c r="FH125" s="107"/>
      <c r="FI125" s="107"/>
      <c r="FJ125" s="107"/>
      <c r="FK125" s="107"/>
      <c r="FL125" s="107"/>
      <c r="FM125" s="107"/>
      <c r="FN125" s="107"/>
      <c r="FO125" s="107"/>
      <c r="FP125" s="107"/>
      <c r="FQ125" s="107"/>
      <c r="FR125" s="107"/>
      <c r="FS125" s="107"/>
      <c r="FT125" s="107"/>
      <c r="FU125" s="107"/>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P125" s="107"/>
      <c r="GQ125" s="107"/>
      <c r="GR125" s="107"/>
      <c r="GS125" s="107"/>
      <c r="GT125" s="107"/>
      <c r="GU125" s="107"/>
      <c r="GV125" s="107"/>
      <c r="GW125" s="107"/>
      <c r="GX125" s="107"/>
      <c r="GY125" s="107"/>
    </row>
    <row r="126" spans="2:207" s="117" customFormat="1" ht="12.75">
      <c r="B126" s="18" t="s">
        <v>254</v>
      </c>
      <c r="C126" s="139" t="s">
        <v>255</v>
      </c>
      <c r="D126" s="116" t="s">
        <v>50</v>
      </c>
      <c r="E126" s="116" t="s">
        <v>51</v>
      </c>
      <c r="F126" s="107"/>
      <c r="G126" s="107"/>
      <c r="H126" s="107">
        <f aca="true" t="shared" si="119" ref="H126:P126">+H32</f>
        <v>-2.5</v>
      </c>
      <c r="I126" s="107">
        <f t="shared" si="119"/>
        <v>-2.312407494544292</v>
      </c>
      <c r="J126" s="107">
        <f t="shared" si="119"/>
        <v>-2.0123613060289975</v>
      </c>
      <c r="K126" s="107">
        <f t="shared" si="119"/>
        <v>-1.7695474026383884</v>
      </c>
      <c r="L126" s="107">
        <f t="shared" si="119"/>
        <v>-1.6853939564682234</v>
      </c>
      <c r="M126" s="107">
        <f t="shared" si="119"/>
        <v>-1.476916246781081</v>
      </c>
      <c r="N126" s="107">
        <f t="shared" si="119"/>
        <v>-1.1561274743596406</v>
      </c>
      <c r="O126" s="107">
        <f t="shared" si="119"/>
        <v>-0.7943596026302108</v>
      </c>
      <c r="P126" s="107">
        <f t="shared" si="119"/>
        <v>-0.4298020540196874</v>
      </c>
      <c r="Q126" s="107">
        <f aca="true" t="shared" si="120" ref="Q126:BS126">+Q32</f>
        <v>-0.06554774317312942</v>
      </c>
      <c r="R126" s="107">
        <f t="shared" si="120"/>
        <v>0.2990130500216374</v>
      </c>
      <c r="S126" s="107">
        <f t="shared" si="120"/>
        <v>0.6633194167302162</v>
      </c>
      <c r="T126" s="107">
        <f t="shared" si="120"/>
        <v>1.0254978502999688</v>
      </c>
      <c r="U126" s="107">
        <f t="shared" si="120"/>
        <v>1.3638972241901453</v>
      </c>
      <c r="V126" s="107">
        <f t="shared" si="120"/>
        <v>1.649556356316047</v>
      </c>
      <c r="W126" s="107">
        <f t="shared" si="120"/>
        <v>1.8768255832820555</v>
      </c>
      <c r="X126" s="107">
        <f t="shared" si="120"/>
        <v>2.039368081170561</v>
      </c>
      <c r="Y126" s="107">
        <f t="shared" si="120"/>
        <v>2.2978145015269056</v>
      </c>
      <c r="Z126" s="107">
        <f t="shared" si="120"/>
        <v>2.4656037856347073</v>
      </c>
      <c r="AA126" s="107">
        <f t="shared" si="120"/>
        <v>2.3759867374720427</v>
      </c>
      <c r="AB126" s="107">
        <f t="shared" si="120"/>
        <v>2.1021299255424264</v>
      </c>
      <c r="AC126" s="107">
        <f t="shared" si="120"/>
        <v>1.773089220487272</v>
      </c>
      <c r="AD126" s="107">
        <f t="shared" si="120"/>
        <v>1.4194199580640685</v>
      </c>
      <c r="AE126" s="107">
        <f t="shared" si="120"/>
        <v>1.0547311375895128</v>
      </c>
      <c r="AF126" s="107">
        <f t="shared" si="120"/>
        <v>0.6905074028358109</v>
      </c>
      <c r="AG126" s="107">
        <f t="shared" si="120"/>
        <v>0.32581525305268844</v>
      </c>
      <c r="AH126" s="107">
        <f t="shared" si="120"/>
        <v>-0.03835972318458207</v>
      </c>
      <c r="AI126" s="107">
        <f t="shared" si="120"/>
        <v>-0.4036697786374054</v>
      </c>
      <c r="AJ126" s="107">
        <f t="shared" si="120"/>
        <v>-0.7713707315231645</v>
      </c>
      <c r="AK126" s="107">
        <f t="shared" si="120"/>
        <v>-1.1397399020860974</v>
      </c>
      <c r="AL126" s="107">
        <f t="shared" si="120"/>
        <v>-1.5000282226500774</v>
      </c>
      <c r="AM126" s="107">
        <f t="shared" si="120"/>
        <v>-1.765919106209095</v>
      </c>
      <c r="AN126" s="107">
        <f t="shared" si="120"/>
        <v>-1.973064146265752</v>
      </c>
      <c r="AO126" s="107">
        <f t="shared" si="120"/>
        <v>-2.1317760935639587</v>
      </c>
      <c r="AP126" s="107">
        <f t="shared" si="120"/>
        <v>-2.388046750994695</v>
      </c>
      <c r="AQ126" s="107">
        <f t="shared" si="120"/>
        <v>-2.573695441433515</v>
      </c>
      <c r="AR126" s="107">
        <f t="shared" si="120"/>
        <v>-2.510080849491852</v>
      </c>
      <c r="AS126" s="107">
        <f t="shared" si="120"/>
        <v>-2.235724388871288</v>
      </c>
      <c r="AT126" s="107">
        <f t="shared" si="120"/>
        <v>-1.906054569200154</v>
      </c>
      <c r="AU126" s="107">
        <f t="shared" si="120"/>
        <v>-1.6192754925222244</v>
      </c>
      <c r="AV126" s="107">
        <f t="shared" si="120"/>
        <v>-1.343350335834234</v>
      </c>
      <c r="AW126" s="107">
        <f t="shared" si="120"/>
        <v>-1.25301904888386</v>
      </c>
      <c r="AX126" s="107">
        <f t="shared" si="120"/>
        <v>-1.028542923226865</v>
      </c>
      <c r="AY126" s="107">
        <f t="shared" si="120"/>
        <v>-0.6928423324313708</v>
      </c>
      <c r="AZ126" s="107">
        <f t="shared" si="120"/>
        <v>-0.32537481936809715</v>
      </c>
      <c r="BA126" s="107">
        <f t="shared" si="120"/>
        <v>0.04241548520474904</v>
      </c>
      <c r="BB126" s="107">
        <f t="shared" si="120"/>
        <v>0.4098549295445453</v>
      </c>
      <c r="BC126" s="107">
        <f t="shared" si="120"/>
        <v>0.7776322628299044</v>
      </c>
      <c r="BD126" s="107">
        <f t="shared" si="120"/>
        <v>1.1383827023734174</v>
      </c>
      <c r="BE126" s="107">
        <f t="shared" si="120"/>
        <v>1.4414284069391872</v>
      </c>
      <c r="BF126" s="107">
        <f t="shared" si="120"/>
        <v>1.734522023918055</v>
      </c>
      <c r="BG126" s="107">
        <f t="shared" si="120"/>
        <v>2.0203894295378393</v>
      </c>
      <c r="BH126" s="107">
        <f t="shared" si="120"/>
        <v>2.2468451720655156</v>
      </c>
      <c r="BI126" s="107">
        <f t="shared" si="120"/>
        <v>2.258155617449353</v>
      </c>
      <c r="BJ126" s="107">
        <f t="shared" si="120"/>
        <v>2.021163191805832</v>
      </c>
      <c r="BK126" s="107">
        <f t="shared" si="120"/>
        <v>1.6816672102495265</v>
      </c>
      <c r="BL126" s="107">
        <f t="shared" si="120"/>
        <v>1.3140269293892677</v>
      </c>
      <c r="BM126" s="107">
        <f t="shared" si="120"/>
        <v>0.9463083933603509</v>
      </c>
      <c r="BN126" s="107">
        <f t="shared" si="120"/>
        <v>0.5792624527671534</v>
      </c>
      <c r="BO126" s="107">
        <f t="shared" si="120"/>
        <v>0.21542967033669935</v>
      </c>
      <c r="BP126" s="107">
        <f t="shared" si="120"/>
        <v>-0.14555688266988678</v>
      </c>
      <c r="BQ126" s="107">
        <f t="shared" si="120"/>
        <v>-0.5073325743698315</v>
      </c>
      <c r="BR126" s="107">
        <f t="shared" si="120"/>
        <v>-0.8719897323200511</v>
      </c>
      <c r="BS126" s="107">
        <f t="shared" si="120"/>
        <v>-1.2357453797791251</v>
      </c>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7"/>
      <c r="FF126" s="107"/>
      <c r="FG126" s="107"/>
      <c r="FH126" s="107"/>
      <c r="FI126" s="107"/>
      <c r="FJ126" s="107"/>
      <c r="FK126" s="107"/>
      <c r="FL126" s="107"/>
      <c r="FM126" s="107"/>
      <c r="FN126" s="107"/>
      <c r="FO126" s="107"/>
      <c r="FP126" s="107"/>
      <c r="FQ126" s="107"/>
      <c r="FR126" s="107"/>
      <c r="FS126" s="107"/>
      <c r="FT126" s="107"/>
      <c r="FU126" s="107"/>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P126" s="107"/>
      <c r="GQ126" s="107"/>
      <c r="GR126" s="107"/>
      <c r="GS126" s="107"/>
      <c r="GT126" s="107"/>
      <c r="GU126" s="107"/>
      <c r="GV126" s="107"/>
      <c r="GW126" s="107"/>
      <c r="GX126" s="107"/>
      <c r="GY126" s="107"/>
    </row>
    <row r="127" spans="2:207" s="117" customFormat="1" ht="12.75">
      <c r="B127" s="107"/>
      <c r="C127" s="139"/>
      <c r="D127" s="116" t="s">
        <v>54</v>
      </c>
      <c r="E127" s="116" t="s">
        <v>51</v>
      </c>
      <c r="F127" s="107"/>
      <c r="G127" s="107"/>
      <c r="H127" s="107">
        <f aca="true" t="shared" si="121" ref="H127:P127">+H33</f>
        <v>0.4560990453120081</v>
      </c>
      <c r="I127" s="107">
        <f t="shared" si="121"/>
        <v>0.689444290267576</v>
      </c>
      <c r="J127" s="107">
        <f t="shared" si="121"/>
        <v>0.6878698906501495</v>
      </c>
      <c r="K127" s="107">
        <f t="shared" si="121"/>
        <v>0.4788079977126906</v>
      </c>
      <c r="L127" s="107">
        <f t="shared" si="121"/>
        <v>0.16759577820663624</v>
      </c>
      <c r="M127" s="107">
        <f t="shared" si="121"/>
        <v>-0.05976105930755931</v>
      </c>
      <c r="N127" s="107">
        <f t="shared" si="121"/>
        <v>-0.09138512350446903</v>
      </c>
      <c r="O127" s="107">
        <f t="shared" si="121"/>
        <v>-0.10653218667107264</v>
      </c>
      <c r="P127" s="107">
        <f t="shared" si="121"/>
        <v>-0.10815977487738311</v>
      </c>
      <c r="Q127" s="107">
        <f aca="true" t="shared" si="122" ref="Q127:BS127">+Q33</f>
        <v>-0.12603364120571106</v>
      </c>
      <c r="R127" s="107">
        <f t="shared" si="122"/>
        <v>-0.12656595453997083</v>
      </c>
      <c r="S127" s="107">
        <f t="shared" si="122"/>
        <v>-0.14334538371435968</v>
      </c>
      <c r="T127" s="107">
        <f t="shared" si="122"/>
        <v>-0.14283540710921164</v>
      </c>
      <c r="U127" s="107">
        <f t="shared" si="122"/>
        <v>-0.20260343401308287</v>
      </c>
      <c r="V127" s="107">
        <f t="shared" si="122"/>
        <v>-0.07943803386058407</v>
      </c>
      <c r="W127" s="107">
        <f t="shared" si="122"/>
        <v>0.18274287887643567</v>
      </c>
      <c r="X127" s="107">
        <f t="shared" si="122"/>
        <v>0.48055878323057133</v>
      </c>
      <c r="Y127" s="107">
        <f t="shared" si="122"/>
        <v>0.49124265654872606</v>
      </c>
      <c r="Z127" s="107">
        <f t="shared" si="122"/>
        <v>0.24970703503724898</v>
      </c>
      <c r="AA127" s="107">
        <f t="shared" si="122"/>
        <v>-0.0360718244084222</v>
      </c>
      <c r="AB127" s="107">
        <f t="shared" si="122"/>
        <v>-0.1971107290115953</v>
      </c>
      <c r="AC127" s="107">
        <f t="shared" si="122"/>
        <v>-0.17241882399574432</v>
      </c>
      <c r="AD127" s="107">
        <f t="shared" si="122"/>
        <v>-0.17227001902444336</v>
      </c>
      <c r="AE127" s="107">
        <f t="shared" si="122"/>
        <v>-0.17061403330551927</v>
      </c>
      <c r="AF127" s="107">
        <f t="shared" si="122"/>
        <v>-0.18629607189584454</v>
      </c>
      <c r="AG127" s="107">
        <f t="shared" si="122"/>
        <v>-0.18573575556701805</v>
      </c>
      <c r="AH127" s="107">
        <f t="shared" si="122"/>
        <v>-0.20251198800659712</v>
      </c>
      <c r="AI127" s="107">
        <f t="shared" si="122"/>
        <v>-0.20303589542272127</v>
      </c>
      <c r="AJ127" s="107">
        <f t="shared" si="122"/>
        <v>-0.20824210158243328</v>
      </c>
      <c r="AK127" s="107">
        <f t="shared" si="122"/>
        <v>-0.20565934554623463</v>
      </c>
      <c r="AL127" s="107">
        <f t="shared" si="122"/>
        <v>-0.19968215454583074</v>
      </c>
      <c r="AM127" s="107">
        <f t="shared" si="122"/>
        <v>-0.02304119292889814</v>
      </c>
      <c r="AN127" s="107">
        <f t="shared" si="122"/>
        <v>0.2636699712128132</v>
      </c>
      <c r="AO127" s="107">
        <f t="shared" si="122"/>
        <v>0.5778641858195117</v>
      </c>
      <c r="AP127" s="107">
        <f t="shared" si="122"/>
        <v>0.7279790379296777</v>
      </c>
      <c r="AQ127" s="107">
        <f t="shared" si="122"/>
        <v>0.5522777653264342</v>
      </c>
      <c r="AR127" s="107">
        <f t="shared" si="122"/>
        <v>0.26706621850751394</v>
      </c>
      <c r="AS127" s="107">
        <f t="shared" si="122"/>
        <v>0.13723775641192734</v>
      </c>
      <c r="AT127" s="107">
        <f t="shared" si="122"/>
        <v>0.18765694977802821</v>
      </c>
      <c r="AU127" s="107">
        <f t="shared" si="122"/>
        <v>0.35819942866768373</v>
      </c>
      <c r="AV127" s="107">
        <f t="shared" si="122"/>
        <v>0.29896908791737814</v>
      </c>
      <c r="AW127" s="107">
        <f t="shared" si="122"/>
        <v>0.02834838439788455</v>
      </c>
      <c r="AX127" s="107">
        <f t="shared" si="122"/>
        <v>-0.16742304036214137</v>
      </c>
      <c r="AY127" s="107">
        <f t="shared" si="122"/>
        <v>-0.20447124105154418</v>
      </c>
      <c r="AZ127" s="107">
        <f t="shared" si="122"/>
        <v>-0.1903743556237143</v>
      </c>
      <c r="BA127" s="107">
        <f t="shared" si="122"/>
        <v>-0.18405204862027177</v>
      </c>
      <c r="BB127" s="107">
        <f t="shared" si="122"/>
        <v>-0.16924157668537623</v>
      </c>
      <c r="BC127" s="107">
        <f t="shared" si="122"/>
        <v>-0.16220504166147326</v>
      </c>
      <c r="BD127" s="107">
        <f t="shared" si="122"/>
        <v>-0.1470294643704809</v>
      </c>
      <c r="BE127" s="107">
        <f t="shared" si="122"/>
        <v>0.0006746167940956879</v>
      </c>
      <c r="BF127" s="107">
        <f t="shared" si="122"/>
        <v>0.21747172696516848</v>
      </c>
      <c r="BG127" s="107">
        <f t="shared" si="122"/>
        <v>0.41030898383422915</v>
      </c>
      <c r="BH127" s="107">
        <f t="shared" si="122"/>
        <v>0.2863650864244167</v>
      </c>
      <c r="BI127" s="107">
        <f t="shared" si="122"/>
        <v>-0.004307054999032334</v>
      </c>
      <c r="BJ127" s="107">
        <f t="shared" si="122"/>
        <v>-0.1893158218251822</v>
      </c>
      <c r="BK127" s="107">
        <f t="shared" si="122"/>
        <v>-0.22412639571810303</v>
      </c>
      <c r="BL127" s="107">
        <f t="shared" si="122"/>
        <v>-0.21186655915219735</v>
      </c>
      <c r="BM127" s="107">
        <f t="shared" si="122"/>
        <v>-0.20810177543693822</v>
      </c>
      <c r="BN127" s="107">
        <f t="shared" si="122"/>
        <v>-0.19658123069356484</v>
      </c>
      <c r="BO127" s="107">
        <f t="shared" si="122"/>
        <v>-0.20624339514745035</v>
      </c>
      <c r="BP127" s="107">
        <f t="shared" si="122"/>
        <v>-0.1875501481838725</v>
      </c>
      <c r="BQ127" s="107">
        <f t="shared" si="122"/>
        <v>-0.19486261529740623</v>
      </c>
      <c r="BR127" s="107">
        <f t="shared" si="122"/>
        <v>-0.18977977913120114</v>
      </c>
      <c r="BS127" s="107">
        <f t="shared" si="122"/>
        <v>-0.20200597783111704</v>
      </c>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7"/>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07"/>
      <c r="EI127" s="107"/>
      <c r="EJ127" s="107"/>
      <c r="EK127" s="107"/>
      <c r="EL127" s="107"/>
      <c r="EM127" s="107"/>
      <c r="EN127" s="107"/>
      <c r="EO127" s="107"/>
      <c r="EP127" s="107"/>
      <c r="EQ127" s="107"/>
      <c r="ER127" s="107"/>
      <c r="ES127" s="107"/>
      <c r="ET127" s="107"/>
      <c r="EU127" s="107"/>
      <c r="EV127" s="107"/>
      <c r="EW127" s="107"/>
      <c r="EX127" s="107"/>
      <c r="EY127" s="107"/>
      <c r="EZ127" s="107"/>
      <c r="FA127" s="107"/>
      <c r="FB127" s="107"/>
      <c r="FC127" s="107"/>
      <c r="FD127" s="107"/>
      <c r="FE127" s="107"/>
      <c r="FF127" s="107"/>
      <c r="FG127" s="107"/>
      <c r="FH127" s="107"/>
      <c r="FI127" s="107"/>
      <c r="FJ127" s="107"/>
      <c r="FK127" s="107"/>
      <c r="FL127" s="107"/>
      <c r="FM127" s="107"/>
      <c r="FN127" s="107"/>
      <c r="FO127" s="107"/>
      <c r="FP127" s="107"/>
      <c r="FQ127" s="107"/>
      <c r="FR127" s="107"/>
      <c r="FS127" s="107"/>
      <c r="FT127" s="107"/>
      <c r="FU127" s="107"/>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P127" s="107"/>
      <c r="GQ127" s="107"/>
      <c r="GR127" s="107"/>
      <c r="GS127" s="107"/>
      <c r="GT127" s="107"/>
      <c r="GU127" s="107"/>
      <c r="GV127" s="107"/>
      <c r="GW127" s="107"/>
      <c r="GX127" s="107"/>
      <c r="GY127" s="107"/>
    </row>
    <row r="128" spans="2:207" s="117" customFormat="1" ht="12.75">
      <c r="B128" s="18" t="s">
        <v>256</v>
      </c>
      <c r="C128" s="140" t="s">
        <v>0</v>
      </c>
      <c r="D128" s="116" t="s">
        <v>85</v>
      </c>
      <c r="E128" s="116" t="s">
        <v>7</v>
      </c>
      <c r="F128" s="107"/>
      <c r="G128" s="107"/>
      <c r="H128" s="107">
        <f aca="true" t="shared" si="123" ref="H128:P128">+H92</f>
        <v>-2.154612937581467</v>
      </c>
      <c r="I128" s="107">
        <f t="shared" si="123"/>
        <v>-2.1651015460569796</v>
      </c>
      <c r="J128" s="107">
        <f t="shared" si="123"/>
        <v>-2.196605044449707</v>
      </c>
      <c r="K128" s="107">
        <f t="shared" si="123"/>
        <v>-2.25287971586543</v>
      </c>
      <c r="L128" s="107">
        <f t="shared" si="123"/>
        <v>-1.308007965412368</v>
      </c>
      <c r="M128" s="107">
        <f t="shared" si="123"/>
        <v>-1.2775057398749252</v>
      </c>
      <c r="N128" s="107">
        <f t="shared" si="123"/>
        <v>-1.0922342627265826</v>
      </c>
      <c r="O128" s="107">
        <f t="shared" si="123"/>
        <v>-0.5936656805952909</v>
      </c>
      <c r="P128" s="107">
        <f t="shared" si="123"/>
        <v>-0.45720151848665463</v>
      </c>
      <c r="Q128" s="107">
        <f aca="true" t="shared" si="124" ref="Q128:BS128">+Q92</f>
        <v>0.12274814236464071</v>
      </c>
      <c r="R128" s="107">
        <f t="shared" si="124"/>
        <v>0.2844698318149925</v>
      </c>
      <c r="S128" s="107">
        <f t="shared" si="124"/>
        <v>0.8392155661578384</v>
      </c>
      <c r="T128" s="107">
        <f t="shared" si="124"/>
        <v>0.9613438046027664</v>
      </c>
      <c r="U128" s="107">
        <f t="shared" si="124"/>
        <v>1.3669421770214096</v>
      </c>
      <c r="V128" s="107">
        <f t="shared" si="124"/>
        <v>1.0295172610732943</v>
      </c>
      <c r="W128" s="107">
        <f t="shared" si="124"/>
        <v>0.19854243226040813</v>
      </c>
      <c r="X128" s="107">
        <f t="shared" si="124"/>
        <v>2.1727554044089423</v>
      </c>
      <c r="Y128" s="107">
        <f t="shared" si="124"/>
        <v>2.143200895961824</v>
      </c>
      <c r="Z128" s="107">
        <f t="shared" si="124"/>
        <v>2.1295042259463157</v>
      </c>
      <c r="AA128" s="107">
        <f t="shared" si="124"/>
        <v>2.0181194757769214</v>
      </c>
      <c r="AB128" s="107">
        <f t="shared" si="124"/>
        <v>1.979579447008058</v>
      </c>
      <c r="AC128" s="107">
        <f t="shared" si="124"/>
        <v>1.5963726490082442</v>
      </c>
      <c r="AD128" s="107">
        <f t="shared" si="124"/>
        <v>1.2564780136366673</v>
      </c>
      <c r="AE128" s="107">
        <f t="shared" si="124"/>
        <v>1.0501672171962153</v>
      </c>
      <c r="AF128" s="107">
        <f t="shared" si="124"/>
        <v>0.5147191312238136</v>
      </c>
      <c r="AG128" s="107">
        <f t="shared" si="124"/>
        <v>0.33366313084812166</v>
      </c>
      <c r="AH128" s="107">
        <f t="shared" si="124"/>
        <v>-0.2269927352655116</v>
      </c>
      <c r="AI128" s="107">
        <f t="shared" si="124"/>
        <v>-0.4657092184785312</v>
      </c>
      <c r="AJ128" s="107">
        <f t="shared" si="124"/>
        <v>-0.8921998233680077</v>
      </c>
      <c r="AK128" s="107">
        <f t="shared" si="124"/>
        <v>0.8503674150704781</v>
      </c>
      <c r="AL128" s="107">
        <f t="shared" si="124"/>
        <v>-1.405338981368835</v>
      </c>
      <c r="AM128" s="107">
        <f t="shared" si="124"/>
        <v>-0.7719077857990545</v>
      </c>
      <c r="AN128" s="107">
        <f t="shared" si="124"/>
        <v>0.43964273163865397</v>
      </c>
      <c r="AO128" s="107">
        <f t="shared" si="124"/>
        <v>-2.4503875769997676</v>
      </c>
      <c r="AP128" s="107">
        <f t="shared" si="124"/>
        <v>-2.3773745428842723</v>
      </c>
      <c r="AQ128" s="107">
        <f t="shared" si="124"/>
        <v>-2.2692997015559877</v>
      </c>
      <c r="AR128" s="107">
        <f t="shared" si="124"/>
        <v>-2.2416240559059943</v>
      </c>
      <c r="AS128" s="107">
        <f t="shared" si="124"/>
        <v>-2.1661771599660566</v>
      </c>
      <c r="AT128" s="107">
        <f t="shared" si="124"/>
        <v>-2.256467152164989</v>
      </c>
      <c r="AU128" s="107">
        <f t="shared" si="124"/>
        <v>-1.5317761137308743</v>
      </c>
      <c r="AV128" s="107">
        <f t="shared" si="124"/>
        <v>-1.5363689175612012</v>
      </c>
      <c r="AW128" s="107">
        <f t="shared" si="124"/>
        <v>-0.9590707202594224</v>
      </c>
      <c r="AX128" s="107">
        <f t="shared" si="124"/>
        <v>-0.7938898091576551</v>
      </c>
      <c r="AY128" s="107">
        <f t="shared" si="124"/>
        <v>-0.8389253626269165</v>
      </c>
      <c r="AZ128" s="107">
        <f t="shared" si="124"/>
        <v>0.013509885251480391</v>
      </c>
      <c r="BA128" s="107">
        <f t="shared" si="124"/>
        <v>-0.12037660237962661</v>
      </c>
      <c r="BB128" s="107">
        <f t="shared" si="124"/>
        <v>0.7662414566601828</v>
      </c>
      <c r="BC128" s="107">
        <f t="shared" si="124"/>
        <v>0.5981317317903192</v>
      </c>
      <c r="BD128" s="107">
        <f t="shared" si="124"/>
        <v>1.0142212750252313</v>
      </c>
      <c r="BE128" s="107">
        <f t="shared" si="124"/>
        <v>-0.8664038625804422</v>
      </c>
      <c r="BF128" s="107">
        <f t="shared" si="124"/>
        <v>4.272614440428435</v>
      </c>
      <c r="BG128" s="107">
        <f t="shared" si="124"/>
        <v>2.056593947053948</v>
      </c>
      <c r="BH128" s="107">
        <f t="shared" si="124"/>
        <v>1.976553508783414</v>
      </c>
      <c r="BI128" s="107">
        <f t="shared" si="124"/>
        <v>1.9631010160846376</v>
      </c>
      <c r="BJ128" s="107">
        <f t="shared" si="124"/>
        <v>1.7806611544519115</v>
      </c>
      <c r="BK128" s="107">
        <f t="shared" si="124"/>
        <v>1.7983729730419271</v>
      </c>
      <c r="BL128" s="107">
        <f t="shared" si="124"/>
        <v>1.042094002015835</v>
      </c>
      <c r="BM128" s="107">
        <f t="shared" si="124"/>
        <v>1.0455005727114992</v>
      </c>
      <c r="BN128" s="107">
        <f t="shared" si="124"/>
        <v>0.5067641117772352</v>
      </c>
      <c r="BO128" s="107">
        <f t="shared" si="124"/>
        <v>0.1793636562920315</v>
      </c>
      <c r="BP128" s="107">
        <f t="shared" si="124"/>
        <v>-0.271593406275551</v>
      </c>
      <c r="BQ128" s="107">
        <f t="shared" si="124"/>
        <v>-0.6300853116720707</v>
      </c>
      <c r="BR128" s="107">
        <f t="shared" si="124"/>
        <v>-0.9153740147682542</v>
      </c>
      <c r="BS128" s="107">
        <f t="shared" si="124"/>
        <v>-1.2915354249808213</v>
      </c>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07"/>
      <c r="EI128" s="107"/>
      <c r="EJ128" s="107"/>
      <c r="EK128" s="107"/>
      <c r="EL128" s="107"/>
      <c r="EM128" s="107"/>
      <c r="EN128" s="107"/>
      <c r="EO128" s="107"/>
      <c r="EP128" s="107"/>
      <c r="EQ128" s="107"/>
      <c r="ER128" s="107"/>
      <c r="ES128" s="107"/>
      <c r="ET128" s="107"/>
      <c r="EU128" s="107"/>
      <c r="EV128" s="107"/>
      <c r="EW128" s="107"/>
      <c r="EX128" s="107"/>
      <c r="EY128" s="107"/>
      <c r="EZ128" s="107"/>
      <c r="FA128" s="107"/>
      <c r="FB128" s="107"/>
      <c r="FC128" s="107"/>
      <c r="FD128" s="107"/>
      <c r="FE128" s="107"/>
      <c r="FF128" s="107"/>
      <c r="FG128" s="107"/>
      <c r="FH128" s="107"/>
      <c r="FI128" s="107"/>
      <c r="FJ128" s="107"/>
      <c r="FK128" s="107"/>
      <c r="FL128" s="107"/>
      <c r="FM128" s="107"/>
      <c r="FN128" s="107"/>
      <c r="FO128" s="107"/>
      <c r="FP128" s="107"/>
      <c r="FQ128" s="107"/>
      <c r="FR128" s="107"/>
      <c r="FS128" s="107"/>
      <c r="FT128" s="107"/>
      <c r="FU128" s="107"/>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P128" s="107"/>
      <c r="GQ128" s="107"/>
      <c r="GR128" s="107"/>
      <c r="GS128" s="107"/>
      <c r="GT128" s="107"/>
      <c r="GU128" s="107"/>
      <c r="GV128" s="107"/>
      <c r="GW128" s="107"/>
      <c r="GX128" s="107"/>
      <c r="GY128" s="107"/>
    </row>
    <row r="129" spans="2:207" s="117" customFormat="1" ht="12.75">
      <c r="B129" s="107"/>
      <c r="C129" s="139"/>
      <c r="D129" s="116" t="s">
        <v>86</v>
      </c>
      <c r="E129" s="116" t="s">
        <v>7</v>
      </c>
      <c r="F129" s="107"/>
      <c r="G129" s="107"/>
      <c r="H129" s="107">
        <f aca="true" t="shared" si="125" ref="H129:P129">+H93</f>
        <v>0.37070793312359557</v>
      </c>
      <c r="I129" s="107">
        <f t="shared" si="125"/>
        <v>0.3831455496226227</v>
      </c>
      <c r="J129" s="107">
        <f t="shared" si="125"/>
        <v>0.22882468709951292</v>
      </c>
      <c r="K129" s="107">
        <f t="shared" si="125"/>
        <v>0.18024551410611833</v>
      </c>
      <c r="L129" s="107">
        <f t="shared" si="125"/>
        <v>0.30482315418874695</v>
      </c>
      <c r="M129" s="107">
        <f t="shared" si="125"/>
        <v>0.3445900939955796</v>
      </c>
      <c r="N129" s="107">
        <f t="shared" si="125"/>
        <v>-2.8895650356899987</v>
      </c>
      <c r="O129" s="107">
        <f t="shared" si="125"/>
        <v>4.019827338945603</v>
      </c>
      <c r="P129" s="107">
        <f t="shared" si="125"/>
        <v>-4.387293801219566</v>
      </c>
      <c r="Q129" s="107">
        <f aca="true" t="shared" si="126" ref="Q129:BS129">+Q93</f>
        <v>4.000910221324864</v>
      </c>
      <c r="R129" s="107">
        <f t="shared" si="126"/>
        <v>-4.405762986794588</v>
      </c>
      <c r="S129" s="107">
        <f t="shared" si="126"/>
        <v>3.9841455647440105</v>
      </c>
      <c r="T129" s="107">
        <f t="shared" si="126"/>
        <v>-1.5064979959693081</v>
      </c>
      <c r="U129" s="107">
        <f t="shared" si="126"/>
        <v>0.17808324780188725</v>
      </c>
      <c r="V129" s="107">
        <f t="shared" si="126"/>
        <v>0.6867601019116443</v>
      </c>
      <c r="W129" s="107">
        <f t="shared" si="126"/>
        <v>1.297382878949147</v>
      </c>
      <c r="X129" s="107">
        <f t="shared" si="126"/>
        <v>0.32947753365449245</v>
      </c>
      <c r="Y129" s="107">
        <f t="shared" si="126"/>
        <v>0.20497620774384434</v>
      </c>
      <c r="Z129" s="107">
        <f t="shared" si="126"/>
        <v>0.19915956271962917</v>
      </c>
      <c r="AA129" s="107">
        <f t="shared" si="126"/>
        <v>0.2600628105337799</v>
      </c>
      <c r="AB129" s="107">
        <f t="shared" si="126"/>
        <v>0.3576243986283668</v>
      </c>
      <c r="AC129" s="107">
        <f t="shared" si="126"/>
        <v>-1.4869917064109268</v>
      </c>
      <c r="AD129" s="107">
        <f t="shared" si="126"/>
        <v>4.103848392432232</v>
      </c>
      <c r="AE129" s="107">
        <f t="shared" si="126"/>
        <v>-4.301848734411217</v>
      </c>
      <c r="AF129" s="107">
        <f t="shared" si="126"/>
        <v>4.089313502143417</v>
      </c>
      <c r="AG129" s="107">
        <f t="shared" si="126"/>
        <v>-4.316965523542087</v>
      </c>
      <c r="AH129" s="107">
        <f t="shared" si="126"/>
        <v>4.072550155729539</v>
      </c>
      <c r="AI129" s="107">
        <f t="shared" si="126"/>
        <v>-8.808346504934176</v>
      </c>
      <c r="AJ129" s="107">
        <f t="shared" si="126"/>
        <v>8.810024850611901</v>
      </c>
      <c r="AK129" s="107">
        <f t="shared" si="126"/>
        <v>113.84709389598692</v>
      </c>
      <c r="AL129" s="107">
        <f t="shared" si="126"/>
        <v>0.2277446376476958</v>
      </c>
      <c r="AM129" s="107">
        <f t="shared" si="126"/>
        <v>0.912711388009368</v>
      </c>
      <c r="AN129" s="107">
        <f t="shared" si="126"/>
        <v>1.682380189955239</v>
      </c>
      <c r="AO129" s="107">
        <f t="shared" si="126"/>
        <v>0.33345006677771166</v>
      </c>
      <c r="AP129" s="107">
        <f t="shared" si="126"/>
        <v>0.5342802045859483</v>
      </c>
      <c r="AQ129" s="107">
        <f t="shared" si="126"/>
        <v>0.47080082320981254</v>
      </c>
      <c r="AR129" s="107">
        <f t="shared" si="126"/>
        <v>0.483470216055495</v>
      </c>
      <c r="AS129" s="107">
        <f t="shared" si="126"/>
        <v>0.7811558913641135</v>
      </c>
      <c r="AT129" s="107">
        <f t="shared" si="126"/>
        <v>1.1089164596829204</v>
      </c>
      <c r="AU129" s="107">
        <f t="shared" si="126"/>
        <v>0.09422163400411557</v>
      </c>
      <c r="AV129" s="107">
        <f t="shared" si="126"/>
        <v>0.08451658638975587</v>
      </c>
      <c r="AW129" s="107">
        <f t="shared" si="126"/>
        <v>0.14188092885612377</v>
      </c>
      <c r="AX129" s="107">
        <f t="shared" si="126"/>
        <v>0.43623687848813364</v>
      </c>
      <c r="AY129" s="107">
        <f t="shared" si="126"/>
        <v>8.39982299651118</v>
      </c>
      <c r="AZ129" s="107">
        <f t="shared" si="126"/>
        <v>-9.203081809405369</v>
      </c>
      <c r="BA129" s="107">
        <f t="shared" si="126"/>
        <v>8.419942274627862</v>
      </c>
      <c r="BB129" s="107">
        <f t="shared" si="126"/>
        <v>-9.181273929810112</v>
      </c>
      <c r="BC129" s="107">
        <f t="shared" si="126"/>
        <v>8.441456919249282</v>
      </c>
      <c r="BD129" s="107">
        <f t="shared" si="126"/>
        <v>0.4886208495030824</v>
      </c>
      <c r="BE129" s="107">
        <f t="shared" si="126"/>
        <v>3.427193433429007</v>
      </c>
      <c r="BF129" s="107">
        <f t="shared" si="126"/>
        <v>-3.227789602934936</v>
      </c>
      <c r="BG129" s="107">
        <f t="shared" si="126"/>
        <v>0.21204916721574327</v>
      </c>
      <c r="BH129" s="107">
        <f t="shared" si="126"/>
        <v>0.13044524245452446</v>
      </c>
      <c r="BI129" s="107">
        <f t="shared" si="126"/>
        <v>0.13279374350594222</v>
      </c>
      <c r="BJ129" s="107">
        <f t="shared" si="126"/>
        <v>0.499337908397143</v>
      </c>
      <c r="BK129" s="107">
        <f t="shared" si="126"/>
        <v>8.794194859116832</v>
      </c>
      <c r="BL129" s="107">
        <f t="shared" si="126"/>
        <v>-8.813103217986571</v>
      </c>
      <c r="BM129" s="107">
        <f t="shared" si="126"/>
        <v>8.810429113905965</v>
      </c>
      <c r="BN129" s="107">
        <f t="shared" si="126"/>
        <v>-4.327182273585864</v>
      </c>
      <c r="BO129" s="107">
        <f t="shared" si="126"/>
        <v>2.5924335076197016</v>
      </c>
      <c r="BP129" s="107">
        <f t="shared" si="126"/>
        <v>-2.896255566334177</v>
      </c>
      <c r="BQ129" s="107">
        <f t="shared" si="126"/>
        <v>4.082598139816232</v>
      </c>
      <c r="BR129" s="107">
        <f t="shared" si="126"/>
        <v>-4.320789194398333</v>
      </c>
      <c r="BS129" s="107">
        <f t="shared" si="126"/>
        <v>2.5963472225901234</v>
      </c>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07"/>
      <c r="EI129" s="107"/>
      <c r="EJ129" s="107"/>
      <c r="EK129" s="107"/>
      <c r="EL129" s="107"/>
      <c r="EM129" s="107"/>
      <c r="EN129" s="107"/>
      <c r="EO129" s="107"/>
      <c r="EP129" s="107"/>
      <c r="EQ129" s="107"/>
      <c r="ER129" s="107"/>
      <c r="ES129" s="107"/>
      <c r="ET129" s="107"/>
      <c r="EU129" s="107"/>
      <c r="EV129" s="107"/>
      <c r="EW129" s="107"/>
      <c r="EX129" s="107"/>
      <c r="EY129" s="107"/>
      <c r="EZ129" s="107"/>
      <c r="FA129" s="107"/>
      <c r="FB129" s="107"/>
      <c r="FC129" s="107"/>
      <c r="FD129" s="107"/>
      <c r="FE129" s="107"/>
      <c r="FF129" s="107"/>
      <c r="FG129" s="107"/>
      <c r="FH129" s="107"/>
      <c r="FI129" s="107"/>
      <c r="FJ129" s="107"/>
      <c r="FK129" s="107"/>
      <c r="FL129" s="107"/>
      <c r="FM129" s="107"/>
      <c r="FN129" s="107"/>
      <c r="FO129" s="107"/>
      <c r="FP129" s="107"/>
      <c r="FQ129" s="107"/>
      <c r="FR129" s="107"/>
      <c r="FS129" s="107"/>
      <c r="FT129" s="107"/>
      <c r="FU129" s="107"/>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P129" s="107"/>
      <c r="GQ129" s="107"/>
      <c r="GR129" s="107"/>
      <c r="GS129" s="107"/>
      <c r="GT129" s="107"/>
      <c r="GU129" s="107"/>
      <c r="GV129" s="107"/>
      <c r="GW129" s="107"/>
      <c r="GX129" s="107"/>
      <c r="GY129" s="107"/>
    </row>
    <row r="130" spans="2:207" s="117" customFormat="1" ht="12.75">
      <c r="B130" s="18" t="s">
        <v>248</v>
      </c>
      <c r="C130" s="140" t="s">
        <v>24</v>
      </c>
      <c r="D130" s="122"/>
      <c r="E130" s="116" t="s">
        <v>91</v>
      </c>
      <c r="F130" s="136" t="s">
        <v>147</v>
      </c>
      <c r="G130" s="107"/>
      <c r="H130" s="107">
        <f aca="true" t="shared" si="127" ref="H130:P130">+H117</f>
        <v>-0.8702064157830882</v>
      </c>
      <c r="I130" s="107">
        <f t="shared" si="127"/>
        <v>-0.9019657740233469</v>
      </c>
      <c r="J130" s="107">
        <f t="shared" si="127"/>
        <v>-0.6572835693680773</v>
      </c>
      <c r="K130" s="107">
        <f t="shared" si="127"/>
        <v>-0.5810469171216232</v>
      </c>
      <c r="L130" s="107">
        <f t="shared" si="127"/>
        <v>0.7853981633974483</v>
      </c>
      <c r="M130" s="107">
        <f t="shared" si="127"/>
        <v>0.7115315415040222</v>
      </c>
      <c r="N130" s="107">
        <f t="shared" si="127"/>
        <v>-0.12925660150752985</v>
      </c>
      <c r="O130" s="107">
        <f t="shared" si="127"/>
        <v>0.0882637936008561</v>
      </c>
      <c r="P130" s="107">
        <f t="shared" si="127"/>
        <v>-0.0852594142418573</v>
      </c>
      <c r="Q130" s="107">
        <f aca="true" t="shared" si="128" ref="Q130:BS130">+Q117</f>
        <v>0.0882637936008561</v>
      </c>
      <c r="R130" s="107">
        <f t="shared" si="128"/>
        <v>-0.0852594142418573</v>
      </c>
      <c r="S130" s="107">
        <f t="shared" si="128"/>
        <v>0.0882637936008561</v>
      </c>
      <c r="T130" s="107">
        <f t="shared" si="128"/>
        <v>-0.2585132030150597</v>
      </c>
      <c r="U130" s="107">
        <f t="shared" si="128"/>
        <v>0.8219688095866864</v>
      </c>
      <c r="V130" s="107">
        <f t="shared" si="128"/>
        <v>0.35138192713137023</v>
      </c>
      <c r="W130" s="107">
        <f t="shared" si="128"/>
        <v>0.17788288537600555</v>
      </c>
      <c r="X130" s="107">
        <f t="shared" si="128"/>
        <v>-1.3480288477221658</v>
      </c>
      <c r="Y130" s="107">
        <f t="shared" si="128"/>
        <v>-0.936131144251504</v>
      </c>
      <c r="Z130" s="107">
        <f t="shared" si="128"/>
        <v>-0.9019657740233469</v>
      </c>
      <c r="AA130" s="107">
        <f t="shared" si="128"/>
        <v>-0.694209612591003</v>
      </c>
      <c r="AB130" s="107">
        <f t="shared" si="128"/>
        <v>-0.5810469171216232</v>
      </c>
      <c r="AC130" s="107">
        <f t="shared" si="128"/>
        <v>0.2655500953607418</v>
      </c>
      <c r="AD130" s="107">
        <f t="shared" si="128"/>
        <v>-0.0852594142418573</v>
      </c>
      <c r="AE130" s="107">
        <f t="shared" si="128"/>
        <v>0.0882637936008561</v>
      </c>
      <c r="AF130" s="107">
        <f t="shared" si="128"/>
        <v>-0.0852594142418573</v>
      </c>
      <c r="AG130" s="107">
        <f t="shared" si="128"/>
        <v>0.0882637936008561</v>
      </c>
      <c r="AH130" s="107">
        <f t="shared" si="128"/>
        <v>-0.0852594142418573</v>
      </c>
      <c r="AI130" s="107">
        <f t="shared" si="128"/>
        <v>0.0427329029537286</v>
      </c>
      <c r="AJ130" s="107">
        <f t="shared" si="128"/>
        <v>-0.040790925739832264</v>
      </c>
      <c r="AK130" s="107">
        <f t="shared" si="128"/>
        <v>0.003248917048987709</v>
      </c>
      <c r="AL130" s="107">
        <f t="shared" si="128"/>
        <v>-0.7297400258338496</v>
      </c>
      <c r="AM130" s="107">
        <f t="shared" si="128"/>
        <v>-0.2585132030150597</v>
      </c>
      <c r="AN130" s="107">
        <f t="shared" si="128"/>
        <v>-0.12925660150752985</v>
      </c>
      <c r="AO130" s="107">
        <f t="shared" si="128"/>
        <v>0.7853981633974483</v>
      </c>
      <c r="AP130" s="107">
        <f t="shared" si="128"/>
        <v>1.388419225182006</v>
      </c>
      <c r="AQ130" s="107">
        <f t="shared" si="128"/>
        <v>0.9603832464341855</v>
      </c>
      <c r="AR130" s="107">
        <f t="shared" si="128"/>
        <v>0.8932721280086641</v>
      </c>
      <c r="AS130" s="107">
        <f t="shared" si="128"/>
        <v>0.5170264060301194</v>
      </c>
      <c r="AT130" s="107">
        <f t="shared" si="128"/>
        <v>0.35138192713137023</v>
      </c>
      <c r="AU130" s="107">
        <f t="shared" si="128"/>
        <v>-1.0622003814429672</v>
      </c>
      <c r="AV130" s="107">
        <f t="shared" si="128"/>
        <v>-1.0297442586766543</v>
      </c>
      <c r="AW130" s="107">
        <f t="shared" si="128"/>
        <v>0.9603832464341855</v>
      </c>
      <c r="AX130" s="107">
        <f t="shared" si="128"/>
        <v>0.5170264060301194</v>
      </c>
      <c r="AY130" s="107">
        <f t="shared" si="128"/>
        <v>0.0427329029537286</v>
      </c>
      <c r="AZ130" s="107">
        <f t="shared" si="128"/>
        <v>-0.040790925739832264</v>
      </c>
      <c r="BA130" s="107">
        <f t="shared" si="128"/>
        <v>0.0427329029537286</v>
      </c>
      <c r="BB130" s="107">
        <f t="shared" si="128"/>
        <v>-0.040790925739832264</v>
      </c>
      <c r="BC130" s="107">
        <f t="shared" si="128"/>
        <v>0.0427329029537286</v>
      </c>
      <c r="BD130" s="107">
        <f t="shared" si="128"/>
        <v>0.5170264060301194</v>
      </c>
      <c r="BE130" s="107">
        <f t="shared" si="128"/>
        <v>0.0882637936008561</v>
      </c>
      <c r="BF130" s="107">
        <f t="shared" si="128"/>
        <v>-0.0852594142418573</v>
      </c>
      <c r="BG130" s="107">
        <f t="shared" si="128"/>
        <v>-1.3480288477221658</v>
      </c>
      <c r="BH130" s="107">
        <f t="shared" si="128"/>
        <v>-0.9679058306099101</v>
      </c>
      <c r="BI130" s="107">
        <f t="shared" si="128"/>
        <v>-0.936131144251504</v>
      </c>
      <c r="BJ130" s="107">
        <f t="shared" si="128"/>
        <v>-0.46396487249511337</v>
      </c>
      <c r="BK130" s="107">
        <f t="shared" si="128"/>
        <v>-0.040790925739832264</v>
      </c>
      <c r="BL130" s="107">
        <f t="shared" si="128"/>
        <v>0.0427329029537286</v>
      </c>
      <c r="BM130" s="107">
        <f t="shared" si="128"/>
        <v>-0.040790925739832264</v>
      </c>
      <c r="BN130" s="107">
        <f t="shared" si="128"/>
        <v>0.0882637936008561</v>
      </c>
      <c r="BO130" s="107">
        <f t="shared" si="128"/>
        <v>-0.12925660150752985</v>
      </c>
      <c r="BP130" s="107">
        <f t="shared" si="128"/>
        <v>0.13330022766040833</v>
      </c>
      <c r="BQ130" s="107">
        <f t="shared" si="128"/>
        <v>-0.0852594142418573</v>
      </c>
      <c r="BR130" s="107">
        <f t="shared" si="128"/>
        <v>0.0882637936008561</v>
      </c>
      <c r="BS130" s="107">
        <f t="shared" si="128"/>
        <v>-0.12925660150752985</v>
      </c>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07"/>
      <c r="EI130" s="107"/>
      <c r="EJ130" s="107"/>
      <c r="EK130" s="107"/>
      <c r="EL130" s="107"/>
      <c r="EM130" s="107"/>
      <c r="EN130" s="107"/>
      <c r="EO130" s="107"/>
      <c r="EP130" s="107"/>
      <c r="EQ130" s="107"/>
      <c r="ER130" s="107"/>
      <c r="ES130" s="107"/>
      <c r="ET130" s="107"/>
      <c r="EU130" s="107"/>
      <c r="EV130" s="107"/>
      <c r="EW130" s="107"/>
      <c r="EX130" s="107"/>
      <c r="EY130" s="107"/>
      <c r="EZ130" s="107"/>
      <c r="FA130" s="107"/>
      <c r="FB130" s="107"/>
      <c r="FC130" s="107"/>
      <c r="FD130" s="107"/>
      <c r="FE130" s="107"/>
      <c r="FF130" s="107"/>
      <c r="FG130" s="107"/>
      <c r="FH130" s="107"/>
      <c r="FI130" s="107"/>
      <c r="FJ130" s="107"/>
      <c r="FK130" s="107"/>
      <c r="FL130" s="107"/>
      <c r="FM130" s="107"/>
      <c r="FN130" s="107"/>
      <c r="FO130" s="107"/>
      <c r="FP130" s="107"/>
      <c r="FQ130" s="107"/>
      <c r="FR130" s="107"/>
      <c r="FS130" s="107"/>
      <c r="FT130" s="107"/>
      <c r="FU130" s="107"/>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P130" s="107"/>
      <c r="GQ130" s="107"/>
      <c r="GR130" s="107"/>
      <c r="GS130" s="107"/>
      <c r="GT130" s="107"/>
      <c r="GU130" s="107"/>
      <c r="GV130" s="107"/>
      <c r="GW130" s="107"/>
      <c r="GX130" s="107"/>
      <c r="GY130" s="107"/>
    </row>
    <row r="131" spans="2:207" s="117" customFormat="1" ht="12.75">
      <c r="B131" s="107"/>
      <c r="C131" s="106"/>
      <c r="D131" s="122"/>
      <c r="E131" s="116"/>
      <c r="F131" s="136"/>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07"/>
      <c r="EI131" s="107"/>
      <c r="EJ131" s="107"/>
      <c r="EK131" s="107"/>
      <c r="EL131" s="107"/>
      <c r="EM131" s="107"/>
      <c r="EN131" s="107"/>
      <c r="EO131" s="107"/>
      <c r="EP131" s="107"/>
      <c r="EQ131" s="107"/>
      <c r="ER131" s="107"/>
      <c r="ES131" s="107"/>
      <c r="ET131" s="107"/>
      <c r="EU131" s="107"/>
      <c r="EV131" s="107"/>
      <c r="EW131" s="107"/>
      <c r="EX131" s="107"/>
      <c r="EY131" s="107"/>
      <c r="EZ131" s="107"/>
      <c r="FA131" s="107"/>
      <c r="FB131" s="107"/>
      <c r="FC131" s="107"/>
      <c r="FD131" s="107"/>
      <c r="FE131" s="107"/>
      <c r="FF131" s="107"/>
      <c r="FG131" s="107"/>
      <c r="FH131" s="107"/>
      <c r="FI131" s="107"/>
      <c r="FJ131" s="107"/>
      <c r="FK131" s="107"/>
      <c r="FL131" s="107"/>
      <c r="FM131" s="107"/>
      <c r="FN131" s="107"/>
      <c r="FO131" s="107"/>
      <c r="FP131" s="107"/>
      <c r="FQ131" s="107"/>
      <c r="FR131" s="107"/>
      <c r="FS131" s="107"/>
      <c r="FT131" s="107"/>
      <c r="FU131" s="107"/>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P131" s="107"/>
      <c r="GQ131" s="107"/>
      <c r="GR131" s="107"/>
      <c r="GS131" s="107"/>
      <c r="GT131" s="107"/>
      <c r="GU131" s="107"/>
      <c r="GV131" s="107"/>
      <c r="GW131" s="107"/>
      <c r="GX131" s="107"/>
      <c r="GY131" s="107"/>
    </row>
    <row r="132" spans="2:207" s="117" customFormat="1" ht="25.5">
      <c r="B132" s="111" t="s">
        <v>257</v>
      </c>
      <c r="C132" s="110" t="s">
        <v>258</v>
      </c>
      <c r="D132" s="116" t="s">
        <v>50</v>
      </c>
      <c r="E132" s="116" t="s">
        <v>51</v>
      </c>
      <c r="F132" s="136"/>
      <c r="G132" s="107"/>
      <c r="H132" s="107">
        <f aca="true" t="shared" si="129" ref="H132:P132">+H134+H137*COS(H136)</f>
        <v>-2.5</v>
      </c>
      <c r="I132" s="107">
        <f t="shared" si="129"/>
        <v>-2.029015358002661</v>
      </c>
      <c r="J132" s="107">
        <f t="shared" si="129"/>
        <v>-1.6491445244503697</v>
      </c>
      <c r="K132" s="107">
        <f t="shared" si="129"/>
        <v>-1.527307258043503</v>
      </c>
      <c r="L132" s="107">
        <f t="shared" si="129"/>
        <v>-1.6369369263202695</v>
      </c>
      <c r="M132" s="107">
        <f t="shared" si="129"/>
        <v>-1.1827709333240546</v>
      </c>
      <c r="N132" s="107">
        <f t="shared" si="129"/>
        <v>-0.7860263194961878</v>
      </c>
      <c r="O132" s="107">
        <f t="shared" si="129"/>
        <v>-0.42461301625175357</v>
      </c>
      <c r="P132" s="107">
        <f t="shared" si="129"/>
        <v>-0.05914294774416179</v>
      </c>
      <c r="Q132" s="107">
        <f aca="true" t="shared" si="130" ref="Q132:BS132">+Q134+Q137*COS(Q136)</f>
        <v>0.3042773318337003</v>
      </c>
      <c r="R132" s="107">
        <f t="shared" si="130"/>
        <v>0.6696524075521445</v>
      </c>
      <c r="S132" s="107">
        <f t="shared" si="130"/>
        <v>1.033219642217581</v>
      </c>
      <c r="T132" s="107">
        <f t="shared" si="130"/>
        <v>1.3961141135876707</v>
      </c>
      <c r="U132" s="107">
        <f t="shared" si="130"/>
        <v>1.7243057544795124</v>
      </c>
      <c r="V132" s="107">
        <f t="shared" si="130"/>
        <v>1.9584777139757974</v>
      </c>
      <c r="W132" s="107">
        <f t="shared" si="130"/>
        <v>2.096338848812361</v>
      </c>
      <c r="X132" s="107">
        <f t="shared" si="130"/>
        <v>2.202558772180833</v>
      </c>
      <c r="Y132" s="107">
        <f t="shared" si="130"/>
        <v>2.658499277833788</v>
      </c>
      <c r="Z132" s="107">
        <f t="shared" si="130"/>
        <v>2.610509036462694</v>
      </c>
      <c r="AA132" s="107">
        <f t="shared" si="130"/>
        <v>2.1981396212684547</v>
      </c>
      <c r="AB132" s="107">
        <f t="shared" si="130"/>
        <v>1.7573488681357383</v>
      </c>
      <c r="AC132" s="107">
        <f t="shared" si="130"/>
        <v>1.4101307166140753</v>
      </c>
      <c r="AD132" s="107">
        <f t="shared" si="130"/>
        <v>1.0493952039668963</v>
      </c>
      <c r="AE132" s="107">
        <f t="shared" si="130"/>
        <v>0.6841348142210433</v>
      </c>
      <c r="AF132" s="107">
        <f t="shared" si="130"/>
        <v>0.3205519039962668</v>
      </c>
      <c r="AG132" s="107">
        <f t="shared" si="130"/>
        <v>-0.04480672548372061</v>
      </c>
      <c r="AH132" s="107">
        <f t="shared" si="130"/>
        <v>-0.40824262744141754</v>
      </c>
      <c r="AI132" s="107">
        <f t="shared" si="130"/>
        <v>-0.7743140670008353</v>
      </c>
      <c r="AJ132" s="107">
        <f t="shared" si="130"/>
        <v>-1.1419700974847298</v>
      </c>
      <c r="AK132" s="107">
        <f t="shared" si="130"/>
        <v>-1.5103968309852815</v>
      </c>
      <c r="AL132" s="107">
        <f t="shared" si="130"/>
        <v>-1.8706851515492615</v>
      </c>
      <c r="AM132" s="107">
        <f t="shared" si="130"/>
        <v>-2.0380878850663087</v>
      </c>
      <c r="AN132" s="107">
        <f t="shared" si="130"/>
        <v>-2.1718458268771488</v>
      </c>
      <c r="AO132" s="107">
        <f t="shared" si="130"/>
        <v>-2.2885668861422612</v>
      </c>
      <c r="AP132" s="107">
        <f t="shared" si="130"/>
        <v>-2.736444601803118</v>
      </c>
      <c r="AQ132" s="107">
        <f t="shared" si="130"/>
        <v>-2.7614451163307514</v>
      </c>
      <c r="AR132" s="107">
        <f t="shared" si="130"/>
        <v>-2.3557774313327435</v>
      </c>
      <c r="AS132" s="107">
        <f t="shared" si="130"/>
        <v>-1.8763780226901017</v>
      </c>
      <c r="AT132" s="107">
        <f t="shared" si="130"/>
        <v>-1.5486594599832735</v>
      </c>
      <c r="AU132" s="107">
        <f t="shared" si="130"/>
        <v>-1.3176052466394192</v>
      </c>
      <c r="AV132" s="107">
        <f t="shared" si="130"/>
        <v>-1.0082698140023116</v>
      </c>
      <c r="AW132" s="107">
        <f t="shared" si="130"/>
        <v>-1.2163634643565453</v>
      </c>
      <c r="AX132" s="107">
        <f t="shared" si="130"/>
        <v>-0.7052580771418797</v>
      </c>
      <c r="AY132" s="107">
        <f t="shared" si="130"/>
        <v>-0.32214032699274386</v>
      </c>
      <c r="AZ132" s="107">
        <f t="shared" si="130"/>
        <v>0.044899210421886604</v>
      </c>
      <c r="BA132" s="107">
        <f t="shared" si="130"/>
        <v>0.4131127204978509</v>
      </c>
      <c r="BB132" s="107">
        <f t="shared" si="130"/>
        <v>0.7800934398971933</v>
      </c>
      <c r="BC132" s="107">
        <f t="shared" si="130"/>
        <v>1.1483233299765194</v>
      </c>
      <c r="BD132" s="107">
        <f t="shared" si="130"/>
        <v>1.5085842970177454</v>
      </c>
      <c r="BE132" s="107">
        <f t="shared" si="130"/>
        <v>1.7536680550558224</v>
      </c>
      <c r="BF132" s="107">
        <f t="shared" si="130"/>
        <v>2.027931625541683</v>
      </c>
      <c r="BG132" s="107">
        <f t="shared" si="130"/>
        <v>2.3320273136826497</v>
      </c>
      <c r="BH132" s="107">
        <f t="shared" si="130"/>
        <v>2.511498309038333</v>
      </c>
      <c r="BI132" s="107">
        <f t="shared" si="130"/>
        <v>2.1944026114745827</v>
      </c>
      <c r="BJ132" s="107">
        <f t="shared" si="130"/>
        <v>1.689291084616331</v>
      </c>
      <c r="BK132" s="107">
        <f t="shared" si="130"/>
        <v>1.3109601222275007</v>
      </c>
      <c r="BL132" s="107">
        <f t="shared" si="130"/>
        <v>0.9436604879067678</v>
      </c>
      <c r="BM132" s="107">
        <f t="shared" si="130"/>
        <v>0.5756004671622494</v>
      </c>
      <c r="BN132" s="107">
        <f t="shared" si="130"/>
        <v>0.20886581632638135</v>
      </c>
      <c r="BO132" s="107">
        <f t="shared" si="130"/>
        <v>-0.15486400751890128</v>
      </c>
      <c r="BP132" s="107">
        <f t="shared" si="130"/>
        <v>-0.5150198912734748</v>
      </c>
      <c r="BQ132" s="107">
        <f t="shared" si="130"/>
        <v>-0.8775523792239044</v>
      </c>
      <c r="BR132" s="107">
        <f t="shared" si="130"/>
        <v>-1.2424842199165327</v>
      </c>
      <c r="BS132" s="107">
        <f t="shared" si="130"/>
        <v>-1.6059063778843283</v>
      </c>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07"/>
      <c r="EI132" s="107"/>
      <c r="EJ132" s="107"/>
      <c r="EK132" s="107"/>
      <c r="EL132" s="107"/>
      <c r="EM132" s="107"/>
      <c r="EN132" s="107"/>
      <c r="EO132" s="107"/>
      <c r="EP132" s="107"/>
      <c r="EQ132" s="107"/>
      <c r="ER132" s="107"/>
      <c r="ES132" s="107"/>
      <c r="ET132" s="107"/>
      <c r="EU132" s="107"/>
      <c r="EV132" s="107"/>
      <c r="EW132" s="107"/>
      <c r="EX132" s="107"/>
      <c r="EY132" s="107"/>
      <c r="EZ132" s="107"/>
      <c r="FA132" s="107"/>
      <c r="FB132" s="107"/>
      <c r="FC132" s="107"/>
      <c r="FD132" s="107"/>
      <c r="FE132" s="107"/>
      <c r="FF132" s="107"/>
      <c r="FG132" s="107"/>
      <c r="FH132" s="107"/>
      <c r="FI132" s="107"/>
      <c r="FJ132" s="107"/>
      <c r="FK132" s="107"/>
      <c r="FL132" s="107"/>
      <c r="FM132" s="107"/>
      <c r="FN132" s="107"/>
      <c r="FO132" s="107"/>
      <c r="FP132" s="107"/>
      <c r="FQ132" s="107"/>
      <c r="FR132" s="107"/>
      <c r="FS132" s="107"/>
      <c r="FT132" s="107"/>
      <c r="FU132" s="107"/>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P132" s="107"/>
      <c r="GQ132" s="107"/>
      <c r="GR132" s="107"/>
      <c r="GS132" s="107"/>
      <c r="GT132" s="107"/>
      <c r="GU132" s="107"/>
      <c r="GV132" s="107"/>
      <c r="GW132" s="107"/>
      <c r="GX132" s="107"/>
      <c r="GY132" s="107"/>
    </row>
    <row r="133" spans="2:207" s="117" customFormat="1" ht="12.75">
      <c r="B133" s="107"/>
      <c r="C133" s="106"/>
      <c r="D133" s="116" t="s">
        <v>54</v>
      </c>
      <c r="E133" s="116" t="s">
        <v>51</v>
      </c>
      <c r="F133" s="136"/>
      <c r="G133" s="107"/>
      <c r="H133" s="107">
        <f aca="true" t="shared" si="131" ref="H133:P133">+H135+H137*SIN(H136)</f>
        <v>0.8268069784356038</v>
      </c>
      <c r="I133" s="107">
        <f t="shared" si="131"/>
        <v>0.9284281153000202</v>
      </c>
      <c r="J133" s="107">
        <f t="shared" si="131"/>
        <v>0.6137217870976542</v>
      </c>
      <c r="K133" s="107">
        <f t="shared" si="131"/>
        <v>0.19819423463714703</v>
      </c>
      <c r="L133" s="107">
        <f t="shared" si="131"/>
        <v>-0.19993148324482202</v>
      </c>
      <c r="M133" s="107">
        <f t="shared" si="131"/>
        <v>-0.2853777835370274</v>
      </c>
      <c r="N133" s="107">
        <f t="shared" si="131"/>
        <v>-0.07018354692377936</v>
      </c>
      <c r="O133" s="107">
        <f t="shared" si="131"/>
        <v>-0.13321239548296765</v>
      </c>
      <c r="P133" s="107">
        <f t="shared" si="131"/>
        <v>-0.1021432463270603</v>
      </c>
      <c r="Q133" s="107">
        <f aca="true" t="shared" si="132" ref="Q133:BS133">+Q135+Q137*SIN(Q136)</f>
        <v>-0.15160287226495484</v>
      </c>
      <c r="R133" s="107">
        <f t="shared" si="132"/>
        <v>-0.11943585425027059</v>
      </c>
      <c r="S133" s="107">
        <f t="shared" si="132"/>
        <v>-0.16780340622569453</v>
      </c>
      <c r="T133" s="107">
        <f t="shared" si="132"/>
        <v>-0.13459179943847652</v>
      </c>
      <c r="U133" s="107">
        <f t="shared" si="132"/>
        <v>-0.2893793694757821</v>
      </c>
      <c r="V133" s="107">
        <f t="shared" si="132"/>
        <v>0.1254813806965164</v>
      </c>
      <c r="W133" s="107">
        <f t="shared" si="132"/>
        <v>0.48147067794607334</v>
      </c>
      <c r="X133" s="107">
        <f t="shared" si="132"/>
        <v>0.8134148633137783</v>
      </c>
      <c r="Y133" s="107">
        <f t="shared" si="132"/>
        <v>0.40562219274933653</v>
      </c>
      <c r="Z133" s="107">
        <f t="shared" si="132"/>
        <v>-0.09150673954292018</v>
      </c>
      <c r="AA133" s="107">
        <f t="shared" si="132"/>
        <v>-0.36133291175032317</v>
      </c>
      <c r="AB133" s="107">
        <f t="shared" si="132"/>
        <v>-0.3333105606351853</v>
      </c>
      <c r="AC133" s="107">
        <f t="shared" si="132"/>
        <v>-0.0970165949378516</v>
      </c>
      <c r="AD133" s="107">
        <f t="shared" si="132"/>
        <v>-0.19476564162297547</v>
      </c>
      <c r="AE133" s="107">
        <f t="shared" si="132"/>
        <v>-0.1615180569125697</v>
      </c>
      <c r="AF133" s="107">
        <f t="shared" si="132"/>
        <v>-0.20990328602950123</v>
      </c>
      <c r="AG133" s="107">
        <f t="shared" si="132"/>
        <v>-0.17775323049497452</v>
      </c>
      <c r="AH133" s="107">
        <f t="shared" si="132"/>
        <v>-0.22723058058985174</v>
      </c>
      <c r="AI133" s="107">
        <f t="shared" si="132"/>
        <v>-0.19616689372415852</v>
      </c>
      <c r="AJ133" s="107">
        <f t="shared" si="132"/>
        <v>-0.21721325700712854</v>
      </c>
      <c r="AK133" s="107">
        <f t="shared" si="132"/>
        <v>-0.19951013911016277</v>
      </c>
      <c r="AL133" s="107">
        <f t="shared" si="132"/>
        <v>-0.19353294810975888</v>
      </c>
      <c r="AM133" s="107">
        <f t="shared" si="132"/>
        <v>0.2286501408435254</v>
      </c>
      <c r="AN133" s="107">
        <f t="shared" si="132"/>
        <v>0.576576051585306</v>
      </c>
      <c r="AO133" s="107">
        <f t="shared" si="132"/>
        <v>0.9137823589561194</v>
      </c>
      <c r="AP133" s="107">
        <f t="shared" si="132"/>
        <v>0.8546412234186387</v>
      </c>
      <c r="AQ133" s="107">
        <f t="shared" si="132"/>
        <v>0.23263041079843222</v>
      </c>
      <c r="AR133" s="107">
        <f t="shared" si="132"/>
        <v>-0.07000176695711546</v>
      </c>
      <c r="AS133" s="107">
        <f t="shared" si="132"/>
        <v>0.046163277038476294</v>
      </c>
      <c r="AT133" s="107">
        <f t="shared" si="132"/>
        <v>0.28611053066070746</v>
      </c>
      <c r="AU133" s="107">
        <f t="shared" si="132"/>
        <v>0.5736511272680338</v>
      </c>
      <c r="AV133" s="107">
        <f t="shared" si="132"/>
        <v>0.14039602724938588</v>
      </c>
      <c r="AW133" s="107">
        <f t="shared" si="132"/>
        <v>-0.34054284591767764</v>
      </c>
      <c r="AX133" s="107">
        <f t="shared" si="132"/>
        <v>-0.3488377034204939</v>
      </c>
      <c r="AY133" s="107">
        <f t="shared" si="132"/>
        <v>-0.20237485259794155</v>
      </c>
      <c r="AZ133" s="107">
        <f t="shared" si="132"/>
        <v>-0.1724435289875975</v>
      </c>
      <c r="BA133" s="107">
        <f t="shared" si="132"/>
        <v>-0.1812357697244765</v>
      </c>
      <c r="BB133" s="107">
        <f t="shared" si="132"/>
        <v>-0.15059172058350714</v>
      </c>
      <c r="BC133" s="107">
        <f t="shared" si="132"/>
        <v>-0.15866888294444562</v>
      </c>
      <c r="BD133" s="107">
        <f t="shared" si="132"/>
        <v>-0.12766064913658282</v>
      </c>
      <c r="BE133" s="107">
        <f t="shared" si="132"/>
        <v>0.2005014764120361</v>
      </c>
      <c r="BF133" s="107">
        <f t="shared" si="132"/>
        <v>0.44404440262539047</v>
      </c>
      <c r="BG133" s="107">
        <f t="shared" si="132"/>
        <v>0.6110730265473454</v>
      </c>
      <c r="BH133" s="107">
        <f t="shared" si="132"/>
        <v>0.026782558562437275</v>
      </c>
      <c r="BI133" s="107">
        <f t="shared" si="132"/>
        <v>-0.36949183823890003</v>
      </c>
      <c r="BJ133" s="107">
        <f t="shared" si="132"/>
        <v>-0.35449837583851773</v>
      </c>
      <c r="BK133" s="107">
        <f t="shared" si="132"/>
        <v>-0.22333483334010332</v>
      </c>
      <c r="BL133" s="107">
        <f t="shared" si="132"/>
        <v>-0.19595836301441377</v>
      </c>
      <c r="BM133" s="107">
        <f t="shared" si="132"/>
        <v>-0.20803011881701353</v>
      </c>
      <c r="BN133" s="107">
        <f t="shared" si="132"/>
        <v>-0.18139230729094064</v>
      </c>
      <c r="BO133" s="107">
        <f t="shared" si="132"/>
        <v>-0.22376377816098422</v>
      </c>
      <c r="BP133" s="107">
        <f t="shared" si="132"/>
        <v>-0.1571946387275436</v>
      </c>
      <c r="BQ133" s="107">
        <f t="shared" si="132"/>
        <v>-0.21388018019358654</v>
      </c>
      <c r="BR133" s="107">
        <f t="shared" si="132"/>
        <v>-0.17720176889950162</v>
      </c>
      <c r="BS133" s="107">
        <f t="shared" si="132"/>
        <v>-0.22213573596498454</v>
      </c>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07"/>
      <c r="EI133" s="107"/>
      <c r="EJ133" s="107"/>
      <c r="EK133" s="107"/>
      <c r="EL133" s="107"/>
      <c r="EM133" s="107"/>
      <c r="EN133" s="107"/>
      <c r="EO133" s="107"/>
      <c r="EP133" s="107"/>
      <c r="EQ133" s="107"/>
      <c r="ER133" s="107"/>
      <c r="ES133" s="107"/>
      <c r="ET133" s="107"/>
      <c r="EU133" s="107"/>
      <c r="EV133" s="107"/>
      <c r="EW133" s="107"/>
      <c r="EX133" s="107"/>
      <c r="EY133" s="107"/>
      <c r="EZ133" s="107"/>
      <c r="FA133" s="107"/>
      <c r="FB133" s="107"/>
      <c r="FC133" s="107"/>
      <c r="FD133" s="107"/>
      <c r="FE133" s="107"/>
      <c r="FF133" s="107"/>
      <c r="FG133" s="107"/>
      <c r="FH133" s="107"/>
      <c r="FI133" s="107"/>
      <c r="FJ133" s="107"/>
      <c r="FK133" s="107"/>
      <c r="FL133" s="107"/>
      <c r="FM133" s="107"/>
      <c r="FN133" s="107"/>
      <c r="FO133" s="107"/>
      <c r="FP133" s="107"/>
      <c r="FQ133" s="107"/>
      <c r="FR133" s="107"/>
      <c r="FS133" s="107"/>
      <c r="FT133" s="107"/>
      <c r="FU133" s="107"/>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P133" s="107"/>
      <c r="GQ133" s="107"/>
      <c r="GR133" s="107"/>
      <c r="GS133" s="107"/>
      <c r="GT133" s="107"/>
      <c r="GU133" s="107"/>
      <c r="GV133" s="107"/>
      <c r="GW133" s="107"/>
      <c r="GX133" s="107"/>
      <c r="GY133" s="107"/>
    </row>
    <row r="134" spans="2:207" s="117" customFormat="1" ht="12.75">
      <c r="B134" s="18" t="s">
        <v>254</v>
      </c>
      <c r="C134" s="139" t="s">
        <v>255</v>
      </c>
      <c r="D134" s="116" t="s">
        <v>50</v>
      </c>
      <c r="E134" s="116" t="s">
        <v>51</v>
      </c>
      <c r="F134" s="107"/>
      <c r="G134" s="107"/>
      <c r="H134" s="107">
        <f aca="true" t="shared" si="133" ref="H134:P134">+H32</f>
        <v>-2.5</v>
      </c>
      <c r="I134" s="107">
        <f t="shared" si="133"/>
        <v>-2.312407494544292</v>
      </c>
      <c r="J134" s="107">
        <f t="shared" si="133"/>
        <v>-2.0123613060289975</v>
      </c>
      <c r="K134" s="107">
        <f t="shared" si="133"/>
        <v>-1.7695474026383884</v>
      </c>
      <c r="L134" s="107">
        <f t="shared" si="133"/>
        <v>-1.6853939564682234</v>
      </c>
      <c r="M134" s="107">
        <f t="shared" si="133"/>
        <v>-1.476916246781081</v>
      </c>
      <c r="N134" s="107">
        <f t="shared" si="133"/>
        <v>-1.1561274743596406</v>
      </c>
      <c r="O134" s="107">
        <f t="shared" si="133"/>
        <v>-0.7943596026302108</v>
      </c>
      <c r="P134" s="107">
        <f t="shared" si="133"/>
        <v>-0.4298020540196874</v>
      </c>
      <c r="Q134" s="107">
        <f aca="true" t="shared" si="134" ref="Q134:BS134">+Q32</f>
        <v>-0.06554774317312942</v>
      </c>
      <c r="R134" s="107">
        <f t="shared" si="134"/>
        <v>0.2990130500216374</v>
      </c>
      <c r="S134" s="107">
        <f t="shared" si="134"/>
        <v>0.6633194167302162</v>
      </c>
      <c r="T134" s="107">
        <f t="shared" si="134"/>
        <v>1.0254978502999688</v>
      </c>
      <c r="U134" s="107">
        <f t="shared" si="134"/>
        <v>1.3638972241901453</v>
      </c>
      <c r="V134" s="107">
        <f t="shared" si="134"/>
        <v>1.649556356316047</v>
      </c>
      <c r="W134" s="107">
        <f t="shared" si="134"/>
        <v>1.8768255832820555</v>
      </c>
      <c r="X134" s="107">
        <f t="shared" si="134"/>
        <v>2.039368081170561</v>
      </c>
      <c r="Y134" s="107">
        <f t="shared" si="134"/>
        <v>2.2978145015269056</v>
      </c>
      <c r="Z134" s="107">
        <f t="shared" si="134"/>
        <v>2.4656037856347073</v>
      </c>
      <c r="AA134" s="107">
        <f t="shared" si="134"/>
        <v>2.3759867374720427</v>
      </c>
      <c r="AB134" s="107">
        <f t="shared" si="134"/>
        <v>2.1021299255424264</v>
      </c>
      <c r="AC134" s="107">
        <f t="shared" si="134"/>
        <v>1.773089220487272</v>
      </c>
      <c r="AD134" s="107">
        <f t="shared" si="134"/>
        <v>1.4194199580640685</v>
      </c>
      <c r="AE134" s="107">
        <f t="shared" si="134"/>
        <v>1.0547311375895128</v>
      </c>
      <c r="AF134" s="107">
        <f t="shared" si="134"/>
        <v>0.6905074028358109</v>
      </c>
      <c r="AG134" s="107">
        <f t="shared" si="134"/>
        <v>0.32581525305268844</v>
      </c>
      <c r="AH134" s="107">
        <f t="shared" si="134"/>
        <v>-0.03835972318458207</v>
      </c>
      <c r="AI134" s="107">
        <f t="shared" si="134"/>
        <v>-0.4036697786374054</v>
      </c>
      <c r="AJ134" s="107">
        <f t="shared" si="134"/>
        <v>-0.7713707315231645</v>
      </c>
      <c r="AK134" s="107">
        <f t="shared" si="134"/>
        <v>-1.1397399020860974</v>
      </c>
      <c r="AL134" s="107">
        <f t="shared" si="134"/>
        <v>-1.5000282226500774</v>
      </c>
      <c r="AM134" s="107">
        <f t="shared" si="134"/>
        <v>-1.765919106209095</v>
      </c>
      <c r="AN134" s="107">
        <f t="shared" si="134"/>
        <v>-1.973064146265752</v>
      </c>
      <c r="AO134" s="107">
        <f t="shared" si="134"/>
        <v>-2.1317760935639587</v>
      </c>
      <c r="AP134" s="107">
        <f t="shared" si="134"/>
        <v>-2.388046750994695</v>
      </c>
      <c r="AQ134" s="107">
        <f t="shared" si="134"/>
        <v>-2.573695441433515</v>
      </c>
      <c r="AR134" s="107">
        <f t="shared" si="134"/>
        <v>-2.510080849491852</v>
      </c>
      <c r="AS134" s="107">
        <f t="shared" si="134"/>
        <v>-2.235724388871288</v>
      </c>
      <c r="AT134" s="107">
        <f t="shared" si="134"/>
        <v>-1.906054569200154</v>
      </c>
      <c r="AU134" s="107">
        <f t="shared" si="134"/>
        <v>-1.6192754925222244</v>
      </c>
      <c r="AV134" s="107">
        <f t="shared" si="134"/>
        <v>-1.343350335834234</v>
      </c>
      <c r="AW134" s="107">
        <f t="shared" si="134"/>
        <v>-1.25301904888386</v>
      </c>
      <c r="AX134" s="107">
        <f t="shared" si="134"/>
        <v>-1.028542923226865</v>
      </c>
      <c r="AY134" s="107">
        <f t="shared" si="134"/>
        <v>-0.6928423324313708</v>
      </c>
      <c r="AZ134" s="107">
        <f t="shared" si="134"/>
        <v>-0.32537481936809715</v>
      </c>
      <c r="BA134" s="107">
        <f t="shared" si="134"/>
        <v>0.04241548520474904</v>
      </c>
      <c r="BB134" s="107">
        <f t="shared" si="134"/>
        <v>0.4098549295445453</v>
      </c>
      <c r="BC134" s="107">
        <f t="shared" si="134"/>
        <v>0.7776322628299044</v>
      </c>
      <c r="BD134" s="107">
        <f t="shared" si="134"/>
        <v>1.1383827023734174</v>
      </c>
      <c r="BE134" s="107">
        <f t="shared" si="134"/>
        <v>1.4414284069391872</v>
      </c>
      <c r="BF134" s="107">
        <f t="shared" si="134"/>
        <v>1.734522023918055</v>
      </c>
      <c r="BG134" s="107">
        <f t="shared" si="134"/>
        <v>2.0203894295378393</v>
      </c>
      <c r="BH134" s="107">
        <f t="shared" si="134"/>
        <v>2.2468451720655156</v>
      </c>
      <c r="BI134" s="107">
        <f t="shared" si="134"/>
        <v>2.258155617449353</v>
      </c>
      <c r="BJ134" s="107">
        <f t="shared" si="134"/>
        <v>2.021163191805832</v>
      </c>
      <c r="BK134" s="107">
        <f t="shared" si="134"/>
        <v>1.6816672102495265</v>
      </c>
      <c r="BL134" s="107">
        <f t="shared" si="134"/>
        <v>1.3140269293892677</v>
      </c>
      <c r="BM134" s="107">
        <f t="shared" si="134"/>
        <v>0.9463083933603509</v>
      </c>
      <c r="BN134" s="107">
        <f t="shared" si="134"/>
        <v>0.5792624527671534</v>
      </c>
      <c r="BO134" s="107">
        <f t="shared" si="134"/>
        <v>0.21542967033669935</v>
      </c>
      <c r="BP134" s="107">
        <f t="shared" si="134"/>
        <v>-0.14555688266988678</v>
      </c>
      <c r="BQ134" s="107">
        <f t="shared" si="134"/>
        <v>-0.5073325743698315</v>
      </c>
      <c r="BR134" s="107">
        <f t="shared" si="134"/>
        <v>-0.8719897323200511</v>
      </c>
      <c r="BS134" s="107">
        <f t="shared" si="134"/>
        <v>-1.2357453797791251</v>
      </c>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07"/>
      <c r="EI134" s="107"/>
      <c r="EJ134" s="107"/>
      <c r="EK134" s="107"/>
      <c r="EL134" s="107"/>
      <c r="EM134" s="107"/>
      <c r="EN134" s="107"/>
      <c r="EO134" s="107"/>
      <c r="EP134" s="107"/>
      <c r="EQ134" s="107"/>
      <c r="ER134" s="107"/>
      <c r="ES134" s="107"/>
      <c r="ET134" s="107"/>
      <c r="EU134" s="107"/>
      <c r="EV134" s="107"/>
      <c r="EW134" s="107"/>
      <c r="EX134" s="107"/>
      <c r="EY134" s="107"/>
      <c r="EZ134" s="107"/>
      <c r="FA134" s="107"/>
      <c r="FB134" s="107"/>
      <c r="FC134" s="107"/>
      <c r="FD134" s="107"/>
      <c r="FE134" s="107"/>
      <c r="FF134" s="107"/>
      <c r="FG134" s="107"/>
      <c r="FH134" s="107"/>
      <c r="FI134" s="107"/>
      <c r="FJ134" s="107"/>
      <c r="FK134" s="107"/>
      <c r="FL134" s="107"/>
      <c r="FM134" s="107"/>
      <c r="FN134" s="107"/>
      <c r="FO134" s="107"/>
      <c r="FP134" s="107"/>
      <c r="FQ134" s="107"/>
      <c r="FR134" s="107"/>
      <c r="FS134" s="107"/>
      <c r="FT134" s="107"/>
      <c r="FU134" s="107"/>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P134" s="107"/>
      <c r="GQ134" s="107"/>
      <c r="GR134" s="107"/>
      <c r="GS134" s="107"/>
      <c r="GT134" s="107"/>
      <c r="GU134" s="107"/>
      <c r="GV134" s="107"/>
      <c r="GW134" s="107"/>
      <c r="GX134" s="107"/>
      <c r="GY134" s="107"/>
    </row>
    <row r="135" spans="2:207" s="117" customFormat="1" ht="12.75">
      <c r="B135" s="107"/>
      <c r="C135" s="139"/>
      <c r="D135" s="116" t="s">
        <v>54</v>
      </c>
      <c r="E135" s="116" t="s">
        <v>51</v>
      </c>
      <c r="F135" s="107"/>
      <c r="G135" s="107"/>
      <c r="H135" s="107">
        <f aca="true" t="shared" si="135" ref="H135:P135">+H33</f>
        <v>0.4560990453120081</v>
      </c>
      <c r="I135" s="107">
        <f t="shared" si="135"/>
        <v>0.689444290267576</v>
      </c>
      <c r="J135" s="107">
        <f t="shared" si="135"/>
        <v>0.6878698906501495</v>
      </c>
      <c r="K135" s="107">
        <f t="shared" si="135"/>
        <v>0.4788079977126906</v>
      </c>
      <c r="L135" s="107">
        <f t="shared" si="135"/>
        <v>0.16759577820663624</v>
      </c>
      <c r="M135" s="107">
        <f t="shared" si="135"/>
        <v>-0.05976105930755931</v>
      </c>
      <c r="N135" s="107">
        <f t="shared" si="135"/>
        <v>-0.09138512350446903</v>
      </c>
      <c r="O135" s="107">
        <f t="shared" si="135"/>
        <v>-0.10653218667107264</v>
      </c>
      <c r="P135" s="107">
        <f t="shared" si="135"/>
        <v>-0.10815977487738311</v>
      </c>
      <c r="Q135" s="107">
        <f aca="true" t="shared" si="136" ref="Q135:BS135">+Q33</f>
        <v>-0.12603364120571106</v>
      </c>
      <c r="R135" s="107">
        <f t="shared" si="136"/>
        <v>-0.12656595453997083</v>
      </c>
      <c r="S135" s="107">
        <f t="shared" si="136"/>
        <v>-0.14334538371435968</v>
      </c>
      <c r="T135" s="107">
        <f t="shared" si="136"/>
        <v>-0.14283540710921164</v>
      </c>
      <c r="U135" s="107">
        <f t="shared" si="136"/>
        <v>-0.20260343401308287</v>
      </c>
      <c r="V135" s="107">
        <f t="shared" si="136"/>
        <v>-0.07943803386058407</v>
      </c>
      <c r="W135" s="107">
        <f t="shared" si="136"/>
        <v>0.18274287887643567</v>
      </c>
      <c r="X135" s="107">
        <f t="shared" si="136"/>
        <v>0.48055878323057133</v>
      </c>
      <c r="Y135" s="107">
        <f t="shared" si="136"/>
        <v>0.49124265654872606</v>
      </c>
      <c r="Z135" s="107">
        <f t="shared" si="136"/>
        <v>0.24970703503724898</v>
      </c>
      <c r="AA135" s="107">
        <f t="shared" si="136"/>
        <v>-0.0360718244084222</v>
      </c>
      <c r="AB135" s="107">
        <f t="shared" si="136"/>
        <v>-0.1971107290115953</v>
      </c>
      <c r="AC135" s="107">
        <f t="shared" si="136"/>
        <v>-0.17241882399574432</v>
      </c>
      <c r="AD135" s="107">
        <f t="shared" si="136"/>
        <v>-0.17227001902444336</v>
      </c>
      <c r="AE135" s="107">
        <f t="shared" si="136"/>
        <v>-0.17061403330551927</v>
      </c>
      <c r="AF135" s="107">
        <f t="shared" si="136"/>
        <v>-0.18629607189584454</v>
      </c>
      <c r="AG135" s="107">
        <f t="shared" si="136"/>
        <v>-0.18573575556701805</v>
      </c>
      <c r="AH135" s="107">
        <f t="shared" si="136"/>
        <v>-0.20251198800659712</v>
      </c>
      <c r="AI135" s="107">
        <f t="shared" si="136"/>
        <v>-0.20303589542272127</v>
      </c>
      <c r="AJ135" s="107">
        <f t="shared" si="136"/>
        <v>-0.20824210158243328</v>
      </c>
      <c r="AK135" s="107">
        <f t="shared" si="136"/>
        <v>-0.20565934554623463</v>
      </c>
      <c r="AL135" s="107">
        <f t="shared" si="136"/>
        <v>-0.19968215454583074</v>
      </c>
      <c r="AM135" s="107">
        <f t="shared" si="136"/>
        <v>-0.02304119292889814</v>
      </c>
      <c r="AN135" s="107">
        <f t="shared" si="136"/>
        <v>0.2636699712128132</v>
      </c>
      <c r="AO135" s="107">
        <f t="shared" si="136"/>
        <v>0.5778641858195117</v>
      </c>
      <c r="AP135" s="107">
        <f t="shared" si="136"/>
        <v>0.7279790379296777</v>
      </c>
      <c r="AQ135" s="107">
        <f t="shared" si="136"/>
        <v>0.5522777653264342</v>
      </c>
      <c r="AR135" s="107">
        <f t="shared" si="136"/>
        <v>0.26706621850751394</v>
      </c>
      <c r="AS135" s="107">
        <f t="shared" si="136"/>
        <v>0.13723775641192734</v>
      </c>
      <c r="AT135" s="107">
        <f t="shared" si="136"/>
        <v>0.18765694977802821</v>
      </c>
      <c r="AU135" s="107">
        <f t="shared" si="136"/>
        <v>0.35819942866768373</v>
      </c>
      <c r="AV135" s="107">
        <f t="shared" si="136"/>
        <v>0.29896908791737814</v>
      </c>
      <c r="AW135" s="107">
        <f t="shared" si="136"/>
        <v>0.02834838439788455</v>
      </c>
      <c r="AX135" s="107">
        <f t="shared" si="136"/>
        <v>-0.16742304036214137</v>
      </c>
      <c r="AY135" s="107">
        <f t="shared" si="136"/>
        <v>-0.20447124105154418</v>
      </c>
      <c r="AZ135" s="107">
        <f t="shared" si="136"/>
        <v>-0.1903743556237143</v>
      </c>
      <c r="BA135" s="107">
        <f t="shared" si="136"/>
        <v>-0.18405204862027177</v>
      </c>
      <c r="BB135" s="107">
        <f t="shared" si="136"/>
        <v>-0.16924157668537623</v>
      </c>
      <c r="BC135" s="107">
        <f t="shared" si="136"/>
        <v>-0.16220504166147326</v>
      </c>
      <c r="BD135" s="107">
        <f t="shared" si="136"/>
        <v>-0.1470294643704809</v>
      </c>
      <c r="BE135" s="107">
        <f t="shared" si="136"/>
        <v>0.0006746167940956879</v>
      </c>
      <c r="BF135" s="107">
        <f t="shared" si="136"/>
        <v>0.21747172696516848</v>
      </c>
      <c r="BG135" s="107">
        <f t="shared" si="136"/>
        <v>0.41030898383422915</v>
      </c>
      <c r="BH135" s="107">
        <f t="shared" si="136"/>
        <v>0.2863650864244167</v>
      </c>
      <c r="BI135" s="107">
        <f t="shared" si="136"/>
        <v>-0.004307054999032334</v>
      </c>
      <c r="BJ135" s="107">
        <f t="shared" si="136"/>
        <v>-0.1893158218251822</v>
      </c>
      <c r="BK135" s="107">
        <f t="shared" si="136"/>
        <v>-0.22412639571810303</v>
      </c>
      <c r="BL135" s="107">
        <f t="shared" si="136"/>
        <v>-0.21186655915219735</v>
      </c>
      <c r="BM135" s="107">
        <f t="shared" si="136"/>
        <v>-0.20810177543693822</v>
      </c>
      <c r="BN135" s="107">
        <f t="shared" si="136"/>
        <v>-0.19658123069356484</v>
      </c>
      <c r="BO135" s="107">
        <f t="shared" si="136"/>
        <v>-0.20624339514745035</v>
      </c>
      <c r="BP135" s="107">
        <f t="shared" si="136"/>
        <v>-0.1875501481838725</v>
      </c>
      <c r="BQ135" s="107">
        <f t="shared" si="136"/>
        <v>-0.19486261529740623</v>
      </c>
      <c r="BR135" s="107">
        <f t="shared" si="136"/>
        <v>-0.18977977913120114</v>
      </c>
      <c r="BS135" s="107">
        <f t="shared" si="136"/>
        <v>-0.20200597783111704</v>
      </c>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7"/>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07"/>
      <c r="EI135" s="107"/>
      <c r="EJ135" s="107"/>
      <c r="EK135" s="107"/>
      <c r="EL135" s="107"/>
      <c r="EM135" s="107"/>
      <c r="EN135" s="107"/>
      <c r="EO135" s="107"/>
      <c r="EP135" s="107"/>
      <c r="EQ135" s="107"/>
      <c r="ER135" s="107"/>
      <c r="ES135" s="107"/>
      <c r="ET135" s="107"/>
      <c r="EU135" s="107"/>
      <c r="EV135" s="107"/>
      <c r="EW135" s="107"/>
      <c r="EX135" s="107"/>
      <c r="EY135" s="107"/>
      <c r="EZ135" s="107"/>
      <c r="FA135" s="107"/>
      <c r="FB135" s="107"/>
      <c r="FC135" s="107"/>
      <c r="FD135" s="107"/>
      <c r="FE135" s="107"/>
      <c r="FF135" s="107"/>
      <c r="FG135" s="107"/>
      <c r="FH135" s="107"/>
      <c r="FI135" s="107"/>
      <c r="FJ135" s="107"/>
      <c r="FK135" s="107"/>
      <c r="FL135" s="107"/>
      <c r="FM135" s="107"/>
      <c r="FN135" s="107"/>
      <c r="FO135" s="107"/>
      <c r="FP135" s="107"/>
      <c r="FQ135" s="107"/>
      <c r="FR135" s="107"/>
      <c r="FS135" s="107"/>
      <c r="FT135" s="107"/>
      <c r="FU135" s="107"/>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P135" s="107"/>
      <c r="GQ135" s="107"/>
      <c r="GR135" s="107"/>
      <c r="GS135" s="107"/>
      <c r="GT135" s="107"/>
      <c r="GU135" s="107"/>
      <c r="GV135" s="107"/>
      <c r="GW135" s="107"/>
      <c r="GX135" s="107"/>
      <c r="GY135" s="107"/>
    </row>
    <row r="136" spans="2:207" s="117" customFormat="1" ht="25.5">
      <c r="B136" s="108" t="s">
        <v>199</v>
      </c>
      <c r="C136" s="141" t="s">
        <v>259</v>
      </c>
      <c r="D136" s="122" t="s">
        <v>163</v>
      </c>
      <c r="E136" s="116" t="s">
        <v>52</v>
      </c>
      <c r="F136" s="107"/>
      <c r="G136" s="125"/>
      <c r="H136" s="107">
        <f aca="true" t="shared" si="137" ref="H136:P136">+H28</f>
        <v>1.5707963267948966</v>
      </c>
      <c r="I136" s="107">
        <f t="shared" si="137"/>
        <v>0.7005899110118083</v>
      </c>
      <c r="J136" s="107">
        <f t="shared" si="137"/>
        <v>6.081809444168048</v>
      </c>
      <c r="K136" s="107">
        <f t="shared" si="137"/>
        <v>5.42452587479997</v>
      </c>
      <c r="L136" s="107">
        <f t="shared" si="137"/>
        <v>4.8434789576783475</v>
      </c>
      <c r="M136" s="107">
        <f t="shared" si="137"/>
        <v>5.628877121075796</v>
      </c>
      <c r="N136" s="107">
        <f t="shared" si="137"/>
        <v>0.05722335540023126</v>
      </c>
      <c r="O136" s="107">
        <f t="shared" si="137"/>
        <v>6.211152061072288</v>
      </c>
      <c r="P136" s="107">
        <f t="shared" si="137"/>
        <v>0.016230547493558137</v>
      </c>
      <c r="Q136" s="107">
        <f aca="true" t="shared" si="138" ref="Q136:BS136">+Q28</f>
        <v>6.214156440431287</v>
      </c>
      <c r="R136" s="107">
        <f t="shared" si="138"/>
        <v>0.01923492685255742</v>
      </c>
      <c r="S136" s="107">
        <f t="shared" si="138"/>
        <v>6.217160819790287</v>
      </c>
      <c r="T136" s="107">
        <f t="shared" si="138"/>
        <v>0.0222393062115567</v>
      </c>
      <c r="U136" s="107">
        <f t="shared" si="138"/>
        <v>6.046911410376083</v>
      </c>
      <c r="V136" s="107">
        <f t="shared" si="138"/>
        <v>0.5856949127831825</v>
      </c>
      <c r="W136" s="107">
        <f t="shared" si="138"/>
        <v>0.9370768399145527</v>
      </c>
      <c r="X136" s="107">
        <f t="shared" si="138"/>
        <v>1.1149597252905583</v>
      </c>
      <c r="Y136" s="107">
        <f t="shared" si="138"/>
        <v>6.050116184747979</v>
      </c>
      <c r="Z136" s="107">
        <f t="shared" si="138"/>
        <v>5.113985040496475</v>
      </c>
      <c r="AA136" s="107">
        <f t="shared" si="138"/>
        <v>4.212019266473128</v>
      </c>
      <c r="AB136" s="107">
        <f t="shared" si="138"/>
        <v>3.5178096538821246</v>
      </c>
      <c r="AC136" s="107">
        <f t="shared" si="138"/>
        <v>2.9367627367605014</v>
      </c>
      <c r="AD136" s="107">
        <f t="shared" si="138"/>
        <v>3.202312832121243</v>
      </c>
      <c r="AE136" s="107">
        <f t="shared" si="138"/>
        <v>3.117053417879386</v>
      </c>
      <c r="AF136" s="107">
        <f t="shared" si="138"/>
        <v>3.205317211480242</v>
      </c>
      <c r="AG136" s="107">
        <f t="shared" si="138"/>
        <v>3.1200577972383847</v>
      </c>
      <c r="AH136" s="107">
        <f t="shared" si="138"/>
        <v>3.208321590839241</v>
      </c>
      <c r="AI136" s="107">
        <f t="shared" si="138"/>
        <v>3.123062176597384</v>
      </c>
      <c r="AJ136" s="107">
        <f t="shared" si="138"/>
        <v>3.165795079551112</v>
      </c>
      <c r="AK136" s="107">
        <f t="shared" si="138"/>
        <v>3.12500415381128</v>
      </c>
      <c r="AL136" s="107">
        <f t="shared" si="138"/>
        <v>3.12500415381128</v>
      </c>
      <c r="AM136" s="107">
        <f t="shared" si="138"/>
        <v>2.3952641279774305</v>
      </c>
      <c r="AN136" s="107">
        <f t="shared" si="138"/>
        <v>2.136750924962371</v>
      </c>
      <c r="AO136" s="107">
        <f t="shared" si="138"/>
        <v>2.007494323454841</v>
      </c>
      <c r="AP136" s="107">
        <f t="shared" si="138"/>
        <v>2.7928924868522893</v>
      </c>
      <c r="AQ136" s="107">
        <f t="shared" si="138"/>
        <v>4.1813117120342955</v>
      </c>
      <c r="AR136" s="107">
        <f t="shared" si="138"/>
        <v>5.141694958468481</v>
      </c>
      <c r="AS136" s="107">
        <f t="shared" si="138"/>
        <v>6.034967086477145</v>
      </c>
      <c r="AT136" s="107">
        <f t="shared" si="138"/>
        <v>0.2688081853276783</v>
      </c>
      <c r="AU136" s="107">
        <f t="shared" si="138"/>
        <v>0.6201901124590485</v>
      </c>
      <c r="AV136" s="107">
        <f t="shared" si="138"/>
        <v>5.841175038195668</v>
      </c>
      <c r="AW136" s="107">
        <f t="shared" si="138"/>
        <v>4.811430779519013</v>
      </c>
      <c r="AX136" s="107">
        <f t="shared" si="138"/>
        <v>5.771814025953199</v>
      </c>
      <c r="AY136" s="107">
        <f t="shared" si="138"/>
        <v>0.005655124803731539</v>
      </c>
      <c r="AZ136" s="107">
        <f t="shared" si="138"/>
        <v>0.048388027757460136</v>
      </c>
      <c r="BA136" s="107">
        <f t="shared" si="138"/>
        <v>0.0075971020176278685</v>
      </c>
      <c r="BB136" s="107">
        <f t="shared" si="138"/>
        <v>0.050330004971356465</v>
      </c>
      <c r="BC136" s="107">
        <f t="shared" si="138"/>
        <v>0.009539079231524198</v>
      </c>
      <c r="BD136" s="107">
        <f t="shared" si="138"/>
        <v>0.052271982185252794</v>
      </c>
      <c r="BE136" s="107">
        <f t="shared" si="138"/>
        <v>0.5692983882153723</v>
      </c>
      <c r="BF136" s="107">
        <f t="shared" si="138"/>
        <v>0.6575621818162283</v>
      </c>
      <c r="BG136" s="107">
        <f t="shared" si="138"/>
        <v>0.572302767574371</v>
      </c>
      <c r="BH136" s="107">
        <f t="shared" si="138"/>
        <v>5.5074592270317915</v>
      </c>
      <c r="BI136" s="107">
        <f t="shared" si="138"/>
        <v>4.539553396421882</v>
      </c>
      <c r="BJ136" s="107">
        <f t="shared" si="138"/>
        <v>3.603422252170378</v>
      </c>
      <c r="BK136" s="107">
        <f t="shared" si="138"/>
        <v>3.1394573796752647</v>
      </c>
      <c r="BL136" s="107">
        <f t="shared" si="138"/>
        <v>3.0986664539354325</v>
      </c>
      <c r="BM136" s="107">
        <f t="shared" si="138"/>
        <v>3.141399356889161</v>
      </c>
      <c r="BN136" s="107">
        <f t="shared" si="138"/>
        <v>3.100608431149329</v>
      </c>
      <c r="BO136" s="107">
        <f t="shared" si="138"/>
        <v>3.188872224750185</v>
      </c>
      <c r="BP136" s="107">
        <f t="shared" si="138"/>
        <v>3.059615623242655</v>
      </c>
      <c r="BQ136" s="107">
        <f t="shared" si="138"/>
        <v>3.192915850903063</v>
      </c>
      <c r="BR136" s="107">
        <f t="shared" si="138"/>
        <v>3.107656436661206</v>
      </c>
      <c r="BS136" s="107">
        <f t="shared" si="138"/>
        <v>3.195920230262062</v>
      </c>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7"/>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07"/>
      <c r="EI136" s="107"/>
      <c r="EJ136" s="107"/>
      <c r="EK136" s="107"/>
      <c r="EL136" s="107"/>
      <c r="EM136" s="107"/>
      <c r="EN136" s="107"/>
      <c r="EO136" s="107"/>
      <c r="EP136" s="107"/>
      <c r="EQ136" s="107"/>
      <c r="ER136" s="107"/>
      <c r="ES136" s="107"/>
      <c r="ET136" s="107"/>
      <c r="EU136" s="107"/>
      <c r="EV136" s="107"/>
      <c r="EW136" s="107"/>
      <c r="EX136" s="107"/>
      <c r="EY136" s="107"/>
      <c r="EZ136" s="107"/>
      <c r="FA136" s="107"/>
      <c r="FB136" s="107"/>
      <c r="FC136" s="107"/>
      <c r="FD136" s="107"/>
      <c r="FE136" s="107"/>
      <c r="FF136" s="107"/>
      <c r="FG136" s="107"/>
      <c r="FH136" s="107"/>
      <c r="FI136" s="107"/>
      <c r="FJ136" s="107"/>
      <c r="FK136" s="107"/>
      <c r="FL136" s="107"/>
      <c r="FM136" s="107"/>
      <c r="FN136" s="107"/>
      <c r="FO136" s="107"/>
      <c r="FP136" s="107"/>
      <c r="FQ136" s="107"/>
      <c r="FR136" s="107"/>
      <c r="FS136" s="107"/>
      <c r="FT136" s="107"/>
      <c r="FU136" s="107"/>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P136" s="107"/>
      <c r="GQ136" s="107"/>
      <c r="GR136" s="107"/>
      <c r="GS136" s="107"/>
      <c r="GT136" s="107"/>
      <c r="GU136" s="107"/>
      <c r="GV136" s="107"/>
      <c r="GW136" s="107"/>
      <c r="GX136" s="107"/>
      <c r="GY136" s="107"/>
    </row>
    <row r="137" spans="2:207" s="117" customFormat="1" ht="12.75">
      <c r="B137" s="106" t="s">
        <v>260</v>
      </c>
      <c r="C137" s="140" t="s">
        <v>9</v>
      </c>
      <c r="D137" s="116"/>
      <c r="E137" s="116" t="s">
        <v>51</v>
      </c>
      <c r="F137" s="142"/>
      <c r="G137" s="107"/>
      <c r="H137" s="107">
        <f>PI()*$F$4*$G$155/6/1000</f>
        <v>0.3707079331235956</v>
      </c>
      <c r="I137" s="107">
        <f aca="true" t="shared" si="139" ref="I137:BS137">PI()*$F$4*$G$155/6/1000</f>
        <v>0.3707079331235956</v>
      </c>
      <c r="J137" s="107">
        <f t="shared" si="139"/>
        <v>0.3707079331235956</v>
      </c>
      <c r="K137" s="107">
        <f t="shared" si="139"/>
        <v>0.3707079331235956</v>
      </c>
      <c r="L137" s="107">
        <f t="shared" si="139"/>
        <v>0.3707079331235956</v>
      </c>
      <c r="M137" s="107">
        <f t="shared" si="139"/>
        <v>0.3707079331235956</v>
      </c>
      <c r="N137" s="107">
        <f t="shared" si="139"/>
        <v>0.3707079331235956</v>
      </c>
      <c r="O137" s="107">
        <f t="shared" si="139"/>
        <v>0.3707079331235956</v>
      </c>
      <c r="P137" s="107">
        <f t="shared" si="139"/>
        <v>0.3707079331235956</v>
      </c>
      <c r="Q137" s="107">
        <f t="shared" si="139"/>
        <v>0.3707079331235956</v>
      </c>
      <c r="R137" s="107">
        <f t="shared" si="139"/>
        <v>0.3707079331235956</v>
      </c>
      <c r="S137" s="107">
        <f t="shared" si="139"/>
        <v>0.3707079331235956</v>
      </c>
      <c r="T137" s="107">
        <f t="shared" si="139"/>
        <v>0.3707079331235956</v>
      </c>
      <c r="U137" s="107">
        <f t="shared" si="139"/>
        <v>0.3707079331235956</v>
      </c>
      <c r="V137" s="107">
        <f t="shared" si="139"/>
        <v>0.3707079331235956</v>
      </c>
      <c r="W137" s="107">
        <f t="shared" si="139"/>
        <v>0.3707079331235956</v>
      </c>
      <c r="X137" s="107">
        <f t="shared" si="139"/>
        <v>0.3707079331235956</v>
      </c>
      <c r="Y137" s="107">
        <f t="shared" si="139"/>
        <v>0.3707079331235956</v>
      </c>
      <c r="Z137" s="107">
        <f t="shared" si="139"/>
        <v>0.3707079331235956</v>
      </c>
      <c r="AA137" s="107">
        <f t="shared" si="139"/>
        <v>0.3707079331235956</v>
      </c>
      <c r="AB137" s="107">
        <f t="shared" si="139"/>
        <v>0.3707079331235956</v>
      </c>
      <c r="AC137" s="107">
        <f t="shared" si="139"/>
        <v>0.3707079331235956</v>
      </c>
      <c r="AD137" s="107">
        <f t="shared" si="139"/>
        <v>0.3707079331235956</v>
      </c>
      <c r="AE137" s="107">
        <f t="shared" si="139"/>
        <v>0.3707079331235956</v>
      </c>
      <c r="AF137" s="107">
        <f t="shared" si="139"/>
        <v>0.3707079331235956</v>
      </c>
      <c r="AG137" s="107">
        <f t="shared" si="139"/>
        <v>0.3707079331235956</v>
      </c>
      <c r="AH137" s="107">
        <f t="shared" si="139"/>
        <v>0.3707079331235956</v>
      </c>
      <c r="AI137" s="107">
        <f t="shared" si="139"/>
        <v>0.3707079331235956</v>
      </c>
      <c r="AJ137" s="107">
        <f t="shared" si="139"/>
        <v>0.3707079331235956</v>
      </c>
      <c r="AK137" s="107">
        <f t="shared" si="139"/>
        <v>0.3707079331235956</v>
      </c>
      <c r="AL137" s="107">
        <f t="shared" si="139"/>
        <v>0.3707079331235956</v>
      </c>
      <c r="AM137" s="107">
        <f t="shared" si="139"/>
        <v>0.3707079331235956</v>
      </c>
      <c r="AN137" s="107">
        <f t="shared" si="139"/>
        <v>0.3707079331235956</v>
      </c>
      <c r="AO137" s="107">
        <f t="shared" si="139"/>
        <v>0.3707079331235956</v>
      </c>
      <c r="AP137" s="107">
        <f t="shared" si="139"/>
        <v>0.3707079331235956</v>
      </c>
      <c r="AQ137" s="107">
        <f t="shared" si="139"/>
        <v>0.3707079331235956</v>
      </c>
      <c r="AR137" s="107">
        <f t="shared" si="139"/>
        <v>0.3707079331235956</v>
      </c>
      <c r="AS137" s="107">
        <f t="shared" si="139"/>
        <v>0.3707079331235956</v>
      </c>
      <c r="AT137" s="107">
        <f t="shared" si="139"/>
        <v>0.3707079331235956</v>
      </c>
      <c r="AU137" s="107">
        <f t="shared" si="139"/>
        <v>0.3707079331235956</v>
      </c>
      <c r="AV137" s="107">
        <f t="shared" si="139"/>
        <v>0.3707079331235956</v>
      </c>
      <c r="AW137" s="107">
        <f t="shared" si="139"/>
        <v>0.3707079331235956</v>
      </c>
      <c r="AX137" s="107">
        <f t="shared" si="139"/>
        <v>0.3707079331235956</v>
      </c>
      <c r="AY137" s="107">
        <f t="shared" si="139"/>
        <v>0.3707079331235956</v>
      </c>
      <c r="AZ137" s="107">
        <f t="shared" si="139"/>
        <v>0.3707079331235956</v>
      </c>
      <c r="BA137" s="107">
        <f t="shared" si="139"/>
        <v>0.3707079331235956</v>
      </c>
      <c r="BB137" s="107">
        <f t="shared" si="139"/>
        <v>0.3707079331235956</v>
      </c>
      <c r="BC137" s="107">
        <f t="shared" si="139"/>
        <v>0.3707079331235956</v>
      </c>
      <c r="BD137" s="107">
        <f t="shared" si="139"/>
        <v>0.3707079331235956</v>
      </c>
      <c r="BE137" s="107">
        <f t="shared" si="139"/>
        <v>0.3707079331235956</v>
      </c>
      <c r="BF137" s="107">
        <f t="shared" si="139"/>
        <v>0.3707079331235956</v>
      </c>
      <c r="BG137" s="107">
        <f t="shared" si="139"/>
        <v>0.3707079331235956</v>
      </c>
      <c r="BH137" s="107">
        <f t="shared" si="139"/>
        <v>0.3707079331235956</v>
      </c>
      <c r="BI137" s="107">
        <f t="shared" si="139"/>
        <v>0.3707079331235956</v>
      </c>
      <c r="BJ137" s="107">
        <f t="shared" si="139"/>
        <v>0.3707079331235956</v>
      </c>
      <c r="BK137" s="107">
        <f t="shared" si="139"/>
        <v>0.3707079331235956</v>
      </c>
      <c r="BL137" s="107">
        <f t="shared" si="139"/>
        <v>0.3707079331235956</v>
      </c>
      <c r="BM137" s="107">
        <f t="shared" si="139"/>
        <v>0.3707079331235956</v>
      </c>
      <c r="BN137" s="107">
        <f t="shared" si="139"/>
        <v>0.3707079331235956</v>
      </c>
      <c r="BO137" s="107">
        <f t="shared" si="139"/>
        <v>0.3707079331235956</v>
      </c>
      <c r="BP137" s="107">
        <f t="shared" si="139"/>
        <v>0.3707079331235956</v>
      </c>
      <c r="BQ137" s="107">
        <f t="shared" si="139"/>
        <v>0.3707079331235956</v>
      </c>
      <c r="BR137" s="107">
        <f t="shared" si="139"/>
        <v>0.3707079331235956</v>
      </c>
      <c r="BS137" s="107">
        <f t="shared" si="139"/>
        <v>0.3707079331235956</v>
      </c>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07"/>
      <c r="EI137" s="107"/>
      <c r="EJ137" s="107"/>
      <c r="EK137" s="107"/>
      <c r="EL137" s="107"/>
      <c r="EM137" s="107"/>
      <c r="EN137" s="107"/>
      <c r="EO137" s="107"/>
      <c r="EP137" s="107"/>
      <c r="EQ137" s="107"/>
      <c r="ER137" s="107"/>
      <c r="ES137" s="107"/>
      <c r="ET137" s="107"/>
      <c r="EU137" s="107"/>
      <c r="EV137" s="107"/>
      <c r="EW137" s="107"/>
      <c r="EX137" s="107"/>
      <c r="EY137" s="107"/>
      <c r="EZ137" s="107"/>
      <c r="FA137" s="107"/>
      <c r="FB137" s="107"/>
      <c r="FC137" s="107"/>
      <c r="FD137" s="107"/>
      <c r="FE137" s="107"/>
      <c r="FF137" s="107"/>
      <c r="FG137" s="107"/>
      <c r="FH137" s="107"/>
      <c r="FI137" s="107"/>
      <c r="FJ137" s="107"/>
      <c r="FK137" s="107"/>
      <c r="FL137" s="107"/>
      <c r="FM137" s="107"/>
      <c r="FN137" s="107"/>
      <c r="FO137" s="107"/>
      <c r="FP137" s="107"/>
      <c r="FQ137" s="107"/>
      <c r="FR137" s="107"/>
      <c r="FS137" s="107"/>
      <c r="FT137" s="107"/>
      <c r="FU137" s="107"/>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P137" s="107"/>
      <c r="GQ137" s="107"/>
      <c r="GR137" s="107"/>
      <c r="GS137" s="107"/>
      <c r="GT137" s="107"/>
      <c r="GU137" s="107"/>
      <c r="GV137" s="107"/>
      <c r="GW137" s="107"/>
      <c r="GX137" s="107"/>
      <c r="GY137" s="107"/>
    </row>
    <row r="139" spans="2:71" ht="25.5">
      <c r="B139" s="112" t="s">
        <v>261</v>
      </c>
      <c r="C139" s="52" t="s">
        <v>181</v>
      </c>
      <c r="D139" s="8" t="s">
        <v>163</v>
      </c>
      <c r="E139" s="8" t="s">
        <v>75</v>
      </c>
      <c r="G139" s="9">
        <f aca="true" t="shared" si="140" ref="G139:P139">+G141+G142</f>
        <v>90</v>
      </c>
      <c r="H139" s="9">
        <f t="shared" si="140"/>
        <v>40.140845070422536</v>
      </c>
      <c r="I139" s="9">
        <f t="shared" si="140"/>
        <v>-11.537987046365785</v>
      </c>
      <c r="J139" s="9">
        <f t="shared" si="140"/>
        <v>310.8024384855491</v>
      </c>
      <c r="K139" s="9">
        <f t="shared" si="140"/>
        <v>277.5109024353924</v>
      </c>
      <c r="L139" s="9">
        <f t="shared" si="140"/>
        <v>322.5109024353924</v>
      </c>
      <c r="M139" s="9">
        <f t="shared" si="140"/>
        <v>363.2786567540104</v>
      </c>
      <c r="N139" s="9">
        <f t="shared" si="140"/>
        <v>-4.127200986575375</v>
      </c>
      <c r="O139" s="9">
        <f t="shared" si="140"/>
        <v>360.9299418705675</v>
      </c>
      <c r="P139" s="9">
        <f t="shared" si="140"/>
        <v>-3.955062729248489</v>
      </c>
      <c r="Q139" s="9">
        <f aca="true" t="shared" si="141" ref="Q139:BS139">+Q141+Q142</f>
        <v>361.1020801278944</v>
      </c>
      <c r="R139" s="9">
        <f t="shared" si="141"/>
        <v>-3.7829244719216106</v>
      </c>
      <c r="S139" s="9">
        <f t="shared" si="141"/>
        <v>361.2742183852213</v>
      </c>
      <c r="T139" s="9">
        <f t="shared" si="141"/>
        <v>-13.537497095950274</v>
      </c>
      <c r="U139" s="9">
        <f t="shared" si="141"/>
        <v>393.5578465847592</v>
      </c>
      <c r="V139" s="9">
        <f t="shared" si="141"/>
        <v>53.69054800656015</v>
      </c>
      <c r="W139" s="9">
        <f t="shared" si="141"/>
        <v>63.88248658621466</v>
      </c>
      <c r="X139" s="9">
        <f t="shared" si="141"/>
        <v>-13.353877050148974</v>
      </c>
      <c r="Y139" s="9">
        <f t="shared" si="141"/>
        <v>293.0097593134874</v>
      </c>
      <c r="Z139" s="9">
        <f t="shared" si="141"/>
        <v>241.33092719669907</v>
      </c>
      <c r="AA139" s="9">
        <f t="shared" si="141"/>
        <v>201.55564629782265</v>
      </c>
      <c r="AB139" s="9">
        <f t="shared" si="141"/>
        <v>168.2641102476659</v>
      </c>
      <c r="AC139" s="9">
        <f t="shared" si="141"/>
        <v>183.47900996113296</v>
      </c>
      <c r="AD139" s="9">
        <f t="shared" si="141"/>
        <v>178.59400536131696</v>
      </c>
      <c r="AE139" s="9">
        <f t="shared" si="141"/>
        <v>183.6511482184598</v>
      </c>
      <c r="AF139" s="9">
        <f t="shared" si="141"/>
        <v>178.7661436186438</v>
      </c>
      <c r="AG139" s="9">
        <f t="shared" si="141"/>
        <v>183.82328647578666</v>
      </c>
      <c r="AH139" s="9">
        <f t="shared" si="141"/>
        <v>178.93828187597066</v>
      </c>
      <c r="AI139" s="9">
        <f t="shared" si="141"/>
        <v>181.38669686156143</v>
      </c>
      <c r="AJ139" s="9">
        <f t="shared" si="141"/>
        <v>179.0495489742375</v>
      </c>
      <c r="AK139" s="9">
        <f t="shared" si="141"/>
        <v>179.0495489742375</v>
      </c>
      <c r="AL139" s="9">
        <f t="shared" si="141"/>
        <v>137.23852535219027</v>
      </c>
      <c r="AM139" s="9">
        <f t="shared" si="141"/>
        <v>122.42680987101872</v>
      </c>
      <c r="AN139" s="9">
        <f t="shared" si="141"/>
        <v>115.02095213043295</v>
      </c>
      <c r="AO139" s="9">
        <f t="shared" si="141"/>
        <v>160.02095213043293</v>
      </c>
      <c r="AP139" s="9">
        <f t="shared" si="141"/>
        <v>239.57151392818574</v>
      </c>
      <c r="AQ139" s="9">
        <f t="shared" si="141"/>
        <v>294.59742066393704</v>
      </c>
      <c r="AR139" s="9">
        <f t="shared" si="141"/>
        <v>345.77814355550333</v>
      </c>
      <c r="AS139" s="9">
        <f t="shared" si="141"/>
        <v>375.4015745178464</v>
      </c>
      <c r="AT139" s="9">
        <f t="shared" si="141"/>
        <v>35.53427593964737</v>
      </c>
      <c r="AU139" s="9">
        <f t="shared" si="141"/>
        <v>-25.32532291422082</v>
      </c>
      <c r="AV139" s="9">
        <f t="shared" si="141"/>
        <v>275.6746770857792</v>
      </c>
      <c r="AW139" s="9">
        <f t="shared" si="141"/>
        <v>330.7005838215305</v>
      </c>
      <c r="AX139" s="9">
        <f t="shared" si="141"/>
        <v>360.32401478387357</v>
      </c>
      <c r="AY139" s="9">
        <f t="shared" si="141"/>
        <v>2.772429769464343</v>
      </c>
      <c r="AZ139" s="9">
        <f t="shared" si="141"/>
        <v>0.4352818821403992</v>
      </c>
      <c r="BA139" s="9">
        <f t="shared" si="141"/>
        <v>2.883696867731177</v>
      </c>
      <c r="BB139" s="9">
        <f t="shared" si="141"/>
        <v>0.5465489804072332</v>
      </c>
      <c r="BC139" s="9">
        <f t="shared" si="141"/>
        <v>2.994963965998011</v>
      </c>
      <c r="BD139" s="9">
        <f t="shared" si="141"/>
        <v>32.61839492834111</v>
      </c>
      <c r="BE139" s="9">
        <f t="shared" si="141"/>
        <v>37.67553778548397</v>
      </c>
      <c r="BF139" s="9">
        <f t="shared" si="141"/>
        <v>32.79053318566796</v>
      </c>
      <c r="BG139" s="9">
        <f t="shared" si="141"/>
        <v>-44.445830450695674</v>
      </c>
      <c r="BH139" s="9">
        <f t="shared" si="141"/>
        <v>260.09725048925213</v>
      </c>
      <c r="BI139" s="9">
        <f t="shared" si="141"/>
        <v>206.4608868528885</v>
      </c>
      <c r="BJ139" s="9">
        <f t="shared" si="141"/>
        <v>179.87765781659314</v>
      </c>
      <c r="BK139" s="9">
        <f t="shared" si="141"/>
        <v>177.5405099292692</v>
      </c>
      <c r="BL139" s="9">
        <f t="shared" si="141"/>
        <v>179.98892491485998</v>
      </c>
      <c r="BM139" s="9">
        <f t="shared" si="141"/>
        <v>177.65177702753604</v>
      </c>
      <c r="BN139" s="9">
        <f t="shared" si="141"/>
        <v>182.7089198846789</v>
      </c>
      <c r="BO139" s="9">
        <f t="shared" si="141"/>
        <v>175.3030621440931</v>
      </c>
      <c r="BP139" s="9">
        <f t="shared" si="141"/>
        <v>182.94060259716753</v>
      </c>
      <c r="BQ139" s="9">
        <f t="shared" si="141"/>
        <v>178.05559799735153</v>
      </c>
      <c r="BR139" s="9">
        <f t="shared" si="141"/>
        <v>183.11274085449438</v>
      </c>
      <c r="BS139" s="9">
        <f t="shared" si="141"/>
        <v>175.7068831139086</v>
      </c>
    </row>
    <row r="140" spans="5:71" ht="12.75">
      <c r="E140" s="3" t="s">
        <v>112</v>
      </c>
      <c r="G140" s="4">
        <f aca="true" t="shared" si="142" ref="G140:AL140">RADIANS(G139)</f>
        <v>1.5707963267948966</v>
      </c>
      <c r="H140" s="4">
        <f t="shared" si="142"/>
        <v>0.7005899110118083</v>
      </c>
      <c r="I140" s="4">
        <f t="shared" si="142"/>
        <v>-0.2013758630115386</v>
      </c>
      <c r="J140" s="4">
        <f t="shared" si="142"/>
        <v>5.42452587479997</v>
      </c>
      <c r="K140" s="4">
        <f t="shared" si="142"/>
        <v>4.8434789576783475</v>
      </c>
      <c r="L140" s="4">
        <f t="shared" si="142"/>
        <v>5.628877121075796</v>
      </c>
      <c r="M140" s="4">
        <f t="shared" si="142"/>
        <v>6.340408662579818</v>
      </c>
      <c r="N140" s="4">
        <f t="shared" si="142"/>
        <v>-0.07203324610729858</v>
      </c>
      <c r="O140" s="4">
        <f t="shared" si="142"/>
        <v>6.2994158546731445</v>
      </c>
      <c r="P140" s="4">
        <f t="shared" si="142"/>
        <v>-0.06902886674829917</v>
      </c>
      <c r="Q140" s="4">
        <f t="shared" si="142"/>
        <v>6.302420234032144</v>
      </c>
      <c r="R140" s="4">
        <f t="shared" si="142"/>
        <v>-0.06602448738929989</v>
      </c>
      <c r="S140" s="4">
        <f t="shared" si="142"/>
        <v>6.305424613391143</v>
      </c>
      <c r="T140" s="4">
        <f t="shared" si="142"/>
        <v>-0.236273896803503</v>
      </c>
      <c r="U140" s="4">
        <f t="shared" si="142"/>
        <v>6.868880219962769</v>
      </c>
      <c r="V140" s="4">
        <f t="shared" si="142"/>
        <v>0.9370768399145527</v>
      </c>
      <c r="W140" s="4">
        <f t="shared" si="142"/>
        <v>1.1149597252905583</v>
      </c>
      <c r="X140" s="4">
        <f t="shared" si="142"/>
        <v>-0.23306912243160752</v>
      </c>
      <c r="Y140" s="4">
        <f t="shared" si="142"/>
        <v>5.113985040496475</v>
      </c>
      <c r="Z140" s="4">
        <f t="shared" si="142"/>
        <v>4.212019266473128</v>
      </c>
      <c r="AA140" s="4">
        <f t="shared" si="142"/>
        <v>3.5178096538821246</v>
      </c>
      <c r="AB140" s="4">
        <f t="shared" si="142"/>
        <v>2.9367627367605014</v>
      </c>
      <c r="AC140" s="4">
        <f t="shared" si="142"/>
        <v>3.202312832121243</v>
      </c>
      <c r="AD140" s="4">
        <f t="shared" si="142"/>
        <v>3.117053417879386</v>
      </c>
      <c r="AE140" s="4">
        <f t="shared" si="142"/>
        <v>3.205317211480242</v>
      </c>
      <c r="AF140" s="4">
        <f t="shared" si="142"/>
        <v>3.1200577972383847</v>
      </c>
      <c r="AG140" s="4">
        <f t="shared" si="142"/>
        <v>3.208321590839241</v>
      </c>
      <c r="AH140" s="4">
        <f t="shared" si="142"/>
        <v>3.123062176597384</v>
      </c>
      <c r="AI140" s="4">
        <f t="shared" si="142"/>
        <v>3.165795079551112</v>
      </c>
      <c r="AJ140" s="4">
        <f t="shared" si="142"/>
        <v>3.12500415381128</v>
      </c>
      <c r="AK140" s="4">
        <f t="shared" si="142"/>
        <v>3.12500415381128</v>
      </c>
      <c r="AL140" s="4">
        <f t="shared" si="142"/>
        <v>2.3952641279774305</v>
      </c>
      <c r="AM140" s="4">
        <f aca="true" t="shared" si="143" ref="AM140:BR140">RADIANS(AM139)</f>
        <v>2.136750924962371</v>
      </c>
      <c r="AN140" s="4">
        <f t="shared" si="143"/>
        <v>2.007494323454841</v>
      </c>
      <c r="AO140" s="4">
        <f t="shared" si="143"/>
        <v>2.7928924868522893</v>
      </c>
      <c r="AP140" s="4">
        <f t="shared" si="143"/>
        <v>4.1813117120342955</v>
      </c>
      <c r="AQ140" s="4">
        <f t="shared" si="143"/>
        <v>5.141694958468481</v>
      </c>
      <c r="AR140" s="4">
        <f t="shared" si="143"/>
        <v>6.034967086477145</v>
      </c>
      <c r="AS140" s="4">
        <f t="shared" si="143"/>
        <v>6.551993492507265</v>
      </c>
      <c r="AT140" s="4">
        <f t="shared" si="143"/>
        <v>0.6201901124590485</v>
      </c>
      <c r="AU140" s="4">
        <f t="shared" si="143"/>
        <v>-0.44201026898391876</v>
      </c>
      <c r="AV140" s="4">
        <f t="shared" si="143"/>
        <v>4.811430779519013</v>
      </c>
      <c r="AW140" s="4">
        <f t="shared" si="143"/>
        <v>5.771814025953199</v>
      </c>
      <c r="AX140" s="4">
        <f t="shared" si="143"/>
        <v>6.288840431983318</v>
      </c>
      <c r="AY140" s="4">
        <f t="shared" si="143"/>
        <v>0.048388027757460136</v>
      </c>
      <c r="AZ140" s="4">
        <f t="shared" si="143"/>
        <v>0.0075971020176278685</v>
      </c>
      <c r="BA140" s="4">
        <f t="shared" si="143"/>
        <v>0.050330004971356465</v>
      </c>
      <c r="BB140" s="4">
        <f t="shared" si="143"/>
        <v>0.009539079231524198</v>
      </c>
      <c r="BC140" s="4">
        <f t="shared" si="143"/>
        <v>0.052271982185252794</v>
      </c>
      <c r="BD140" s="4">
        <f t="shared" si="143"/>
        <v>0.5692983882153723</v>
      </c>
      <c r="BE140" s="4">
        <f t="shared" si="143"/>
        <v>0.6575621818162283</v>
      </c>
      <c r="BF140" s="4">
        <f t="shared" si="143"/>
        <v>0.572302767574371</v>
      </c>
      <c r="BG140" s="4">
        <f t="shared" si="143"/>
        <v>-0.7757260801477948</v>
      </c>
      <c r="BH140" s="4">
        <f t="shared" si="143"/>
        <v>4.539553396421882</v>
      </c>
      <c r="BI140" s="4">
        <f t="shared" si="143"/>
        <v>3.603422252170378</v>
      </c>
      <c r="BJ140" s="4">
        <f t="shared" si="143"/>
        <v>3.1394573796752647</v>
      </c>
      <c r="BK140" s="4">
        <f t="shared" si="143"/>
        <v>3.0986664539354325</v>
      </c>
      <c r="BL140" s="4">
        <f t="shared" si="143"/>
        <v>3.141399356889161</v>
      </c>
      <c r="BM140" s="4">
        <f t="shared" si="143"/>
        <v>3.100608431149329</v>
      </c>
      <c r="BN140" s="4">
        <f t="shared" si="143"/>
        <v>3.188872224750185</v>
      </c>
      <c r="BO140" s="4">
        <f t="shared" si="143"/>
        <v>3.059615623242655</v>
      </c>
      <c r="BP140" s="4">
        <f t="shared" si="143"/>
        <v>3.192915850903063</v>
      </c>
      <c r="BQ140" s="4">
        <f t="shared" si="143"/>
        <v>3.107656436661206</v>
      </c>
      <c r="BR140" s="4">
        <f t="shared" si="143"/>
        <v>3.195920230262062</v>
      </c>
      <c r="BS140" s="4">
        <f>RADIANS(BS139)</f>
        <v>3.0666636287545317</v>
      </c>
    </row>
    <row r="141" spans="2:71" ht="25.5">
      <c r="B141" s="108" t="s">
        <v>262</v>
      </c>
      <c r="C141" s="134" t="s">
        <v>263</v>
      </c>
      <c r="D141" s="122" t="s">
        <v>163</v>
      </c>
      <c r="E141" s="122" t="s">
        <v>75</v>
      </c>
      <c r="G141" s="9">
        <f aca="true" t="shared" si="144" ref="G141:P141">+G27</f>
        <v>90</v>
      </c>
      <c r="H141" s="9">
        <f t="shared" si="144"/>
        <v>90</v>
      </c>
      <c r="I141" s="9">
        <f t="shared" si="144"/>
        <v>40.140845070422536</v>
      </c>
      <c r="J141" s="9">
        <f t="shared" si="144"/>
        <v>348.4620129536342</v>
      </c>
      <c r="K141" s="9">
        <f t="shared" si="144"/>
        <v>310.8024384855491</v>
      </c>
      <c r="L141" s="9">
        <f t="shared" si="144"/>
        <v>277.5109024353924</v>
      </c>
      <c r="M141" s="9">
        <f t="shared" si="144"/>
        <v>322.5109024353924</v>
      </c>
      <c r="N141" s="9">
        <f t="shared" si="144"/>
        <v>3.278656754010399</v>
      </c>
      <c r="O141" s="9">
        <f t="shared" si="144"/>
        <v>355.87279901342464</v>
      </c>
      <c r="P141" s="9">
        <f t="shared" si="144"/>
        <v>0.929941870567518</v>
      </c>
      <c r="Q141" s="9">
        <f aca="true" t="shared" si="145" ref="Q141:BS141">+Q27</f>
        <v>356.0449372707515</v>
      </c>
      <c r="R141" s="9">
        <f t="shared" si="145"/>
        <v>1.1020801278943964</v>
      </c>
      <c r="S141" s="9">
        <f t="shared" si="145"/>
        <v>356.2170755280784</v>
      </c>
      <c r="T141" s="9">
        <f t="shared" si="145"/>
        <v>1.2742183852212747</v>
      </c>
      <c r="U141" s="9">
        <f t="shared" si="145"/>
        <v>346.4625029040497</v>
      </c>
      <c r="V141" s="9">
        <f t="shared" si="145"/>
        <v>33.557846584759204</v>
      </c>
      <c r="W141" s="9">
        <f t="shared" si="145"/>
        <v>53.69054800656015</v>
      </c>
      <c r="X141" s="9">
        <f t="shared" si="145"/>
        <v>63.88248658621466</v>
      </c>
      <c r="Y141" s="9">
        <f t="shared" si="145"/>
        <v>346.646122949851</v>
      </c>
      <c r="Z141" s="9">
        <f t="shared" si="145"/>
        <v>293.0097593134874</v>
      </c>
      <c r="AA141" s="9">
        <f t="shared" si="145"/>
        <v>241.33092719669907</v>
      </c>
      <c r="AB141" s="9">
        <f t="shared" si="145"/>
        <v>201.55564629782265</v>
      </c>
      <c r="AC141" s="9">
        <f t="shared" si="145"/>
        <v>168.2641102476659</v>
      </c>
      <c r="AD141" s="9">
        <f t="shared" si="145"/>
        <v>183.47900996113296</v>
      </c>
      <c r="AE141" s="9">
        <f t="shared" si="145"/>
        <v>178.59400536131696</v>
      </c>
      <c r="AF141" s="9">
        <f t="shared" si="145"/>
        <v>183.6511482184598</v>
      </c>
      <c r="AG141" s="9">
        <f t="shared" si="145"/>
        <v>178.7661436186438</v>
      </c>
      <c r="AH141" s="9">
        <f t="shared" si="145"/>
        <v>183.82328647578666</v>
      </c>
      <c r="AI141" s="9">
        <f t="shared" si="145"/>
        <v>178.93828187597066</v>
      </c>
      <c r="AJ141" s="9">
        <f t="shared" si="145"/>
        <v>181.38669686156143</v>
      </c>
      <c r="AK141" s="9">
        <f t="shared" si="145"/>
        <v>179.0495489742375</v>
      </c>
      <c r="AL141" s="9">
        <f t="shared" si="145"/>
        <v>179.0495489742375</v>
      </c>
      <c r="AM141" s="9">
        <f t="shared" si="145"/>
        <v>137.23852535219027</v>
      </c>
      <c r="AN141" s="9">
        <f t="shared" si="145"/>
        <v>122.42680987101872</v>
      </c>
      <c r="AO141" s="9">
        <f t="shared" si="145"/>
        <v>115.02095213043295</v>
      </c>
      <c r="AP141" s="9">
        <f t="shared" si="145"/>
        <v>160.02095213043293</v>
      </c>
      <c r="AQ141" s="9">
        <f t="shared" si="145"/>
        <v>239.57151392818574</v>
      </c>
      <c r="AR141" s="9">
        <f t="shared" si="145"/>
        <v>294.59742066393704</v>
      </c>
      <c r="AS141" s="9">
        <f t="shared" si="145"/>
        <v>345.77814355550333</v>
      </c>
      <c r="AT141" s="9">
        <f t="shared" si="145"/>
        <v>15.401574517846427</v>
      </c>
      <c r="AU141" s="9">
        <f t="shared" si="145"/>
        <v>35.53427593964737</v>
      </c>
      <c r="AV141" s="9">
        <f t="shared" si="145"/>
        <v>334.6746770857792</v>
      </c>
      <c r="AW141" s="9">
        <f t="shared" si="145"/>
        <v>275.6746770857792</v>
      </c>
      <c r="AX141" s="9">
        <f t="shared" si="145"/>
        <v>330.7005838215305</v>
      </c>
      <c r="AY141" s="9">
        <f t="shared" si="145"/>
        <v>0.3240147838735652</v>
      </c>
      <c r="AZ141" s="9">
        <f t="shared" si="145"/>
        <v>2.772429769464343</v>
      </c>
      <c r="BA141" s="9">
        <f t="shared" si="145"/>
        <v>0.4352818821403992</v>
      </c>
      <c r="BB141" s="9">
        <f t="shared" si="145"/>
        <v>2.883696867731177</v>
      </c>
      <c r="BC141" s="9">
        <f t="shared" si="145"/>
        <v>0.5465489804072332</v>
      </c>
      <c r="BD141" s="9">
        <f t="shared" si="145"/>
        <v>2.994963965998011</v>
      </c>
      <c r="BE141" s="9">
        <f t="shared" si="145"/>
        <v>32.61839492834111</v>
      </c>
      <c r="BF141" s="9">
        <f t="shared" si="145"/>
        <v>37.67553778548397</v>
      </c>
      <c r="BG141" s="9">
        <f t="shared" si="145"/>
        <v>32.79053318566796</v>
      </c>
      <c r="BH141" s="9">
        <f t="shared" si="145"/>
        <v>315.55416954930433</v>
      </c>
      <c r="BI141" s="9">
        <f t="shared" si="145"/>
        <v>260.09725048925213</v>
      </c>
      <c r="BJ141" s="9">
        <f t="shared" si="145"/>
        <v>206.4608868528885</v>
      </c>
      <c r="BK141" s="9">
        <f t="shared" si="145"/>
        <v>179.87765781659314</v>
      </c>
      <c r="BL141" s="9">
        <f t="shared" si="145"/>
        <v>177.5405099292692</v>
      </c>
      <c r="BM141" s="9">
        <f t="shared" si="145"/>
        <v>179.98892491485998</v>
      </c>
      <c r="BN141" s="9">
        <f t="shared" si="145"/>
        <v>177.65177702753604</v>
      </c>
      <c r="BO141" s="9">
        <f t="shared" si="145"/>
        <v>182.7089198846789</v>
      </c>
      <c r="BP141" s="9">
        <f t="shared" si="145"/>
        <v>175.3030621440931</v>
      </c>
      <c r="BQ141" s="9">
        <f t="shared" si="145"/>
        <v>182.94060259716753</v>
      </c>
      <c r="BR141" s="9">
        <f t="shared" si="145"/>
        <v>178.05559799735153</v>
      </c>
      <c r="BS141" s="9">
        <f t="shared" si="145"/>
        <v>183.11274085449438</v>
      </c>
    </row>
    <row r="142" spans="2:207" s="117" customFormat="1" ht="12.75">
      <c r="B142" s="106" t="s">
        <v>264</v>
      </c>
      <c r="C142" s="143" t="s">
        <v>24</v>
      </c>
      <c r="D142" s="122"/>
      <c r="E142" s="122" t="s">
        <v>90</v>
      </c>
      <c r="F142" s="136" t="s">
        <v>147</v>
      </c>
      <c r="G142" s="9">
        <f aca="true" t="shared" si="146" ref="G142:P142">IF(G110=$F$110,0,G116)</f>
        <v>0</v>
      </c>
      <c r="H142" s="9">
        <f t="shared" si="146"/>
        <v>-49.859154929577464</v>
      </c>
      <c r="I142" s="9">
        <f t="shared" si="146"/>
        <v>-51.67883211678832</v>
      </c>
      <c r="J142" s="9">
        <f t="shared" si="146"/>
        <v>-37.659574468085104</v>
      </c>
      <c r="K142" s="9">
        <f t="shared" si="146"/>
        <v>-33.291536050156736</v>
      </c>
      <c r="L142" s="9">
        <f t="shared" si="146"/>
        <v>45</v>
      </c>
      <c r="M142" s="9">
        <f t="shared" si="146"/>
        <v>40.76775431861804</v>
      </c>
      <c r="N142" s="9">
        <f t="shared" si="146"/>
        <v>-7.405857740585774</v>
      </c>
      <c r="O142" s="9">
        <f t="shared" si="146"/>
        <v>5.057142857142857</v>
      </c>
      <c r="P142" s="9">
        <f t="shared" si="146"/>
        <v>-4.885004599816007</v>
      </c>
      <c r="Q142" s="9">
        <f aca="true" t="shared" si="147" ref="Q142:BS142">IF(Q110=$F$110,0,Q116)</f>
        <v>5.057142857142857</v>
      </c>
      <c r="R142" s="9">
        <f t="shared" si="147"/>
        <v>-4.885004599816007</v>
      </c>
      <c r="S142" s="9">
        <f t="shared" si="147"/>
        <v>5.057142857142857</v>
      </c>
      <c r="T142" s="9">
        <f t="shared" si="147"/>
        <v>-14.811715481171548</v>
      </c>
      <c r="U142" s="9">
        <f t="shared" si="147"/>
        <v>47.09534368070953</v>
      </c>
      <c r="V142" s="9">
        <f t="shared" si="147"/>
        <v>20.13270142180095</v>
      </c>
      <c r="W142" s="9">
        <f t="shared" si="147"/>
        <v>10.19193857965451</v>
      </c>
      <c r="X142" s="9">
        <f t="shared" si="147"/>
        <v>-77.23636363636363</v>
      </c>
      <c r="Y142" s="9">
        <f t="shared" si="147"/>
        <v>-53.63636363636363</v>
      </c>
      <c r="Z142" s="9">
        <f t="shared" si="147"/>
        <v>-51.67883211678832</v>
      </c>
      <c r="AA142" s="9">
        <f t="shared" si="147"/>
        <v>-39.7752808988764</v>
      </c>
      <c r="AB142" s="9">
        <f t="shared" si="147"/>
        <v>-33.291536050156736</v>
      </c>
      <c r="AC142" s="9">
        <f t="shared" si="147"/>
        <v>15.214899713467048</v>
      </c>
      <c r="AD142" s="9">
        <f t="shared" si="147"/>
        <v>-4.885004599816007</v>
      </c>
      <c r="AE142" s="9">
        <f t="shared" si="147"/>
        <v>5.057142857142857</v>
      </c>
      <c r="AF142" s="9">
        <f t="shared" si="147"/>
        <v>-4.885004599816007</v>
      </c>
      <c r="AG142" s="9">
        <f t="shared" si="147"/>
        <v>5.057142857142857</v>
      </c>
      <c r="AH142" s="9">
        <f t="shared" si="147"/>
        <v>-4.885004599816007</v>
      </c>
      <c r="AI142" s="9">
        <f t="shared" si="147"/>
        <v>2.448414985590778</v>
      </c>
      <c r="AJ142" s="9">
        <f t="shared" si="147"/>
        <v>-2.337147887323944</v>
      </c>
      <c r="AK142" s="9">
        <f t="shared" si="147"/>
        <v>0</v>
      </c>
      <c r="AL142" s="9">
        <f t="shared" si="147"/>
        <v>-41.811023622047244</v>
      </c>
      <c r="AM142" s="9">
        <f t="shared" si="147"/>
        <v>-14.811715481171548</v>
      </c>
      <c r="AN142" s="9">
        <f t="shared" si="147"/>
        <v>-7.405857740585774</v>
      </c>
      <c r="AO142" s="9">
        <f t="shared" si="147"/>
        <v>45</v>
      </c>
      <c r="AP142" s="9">
        <f t="shared" si="147"/>
        <v>79.5505617977528</v>
      </c>
      <c r="AQ142" s="9">
        <f t="shared" si="147"/>
        <v>55.0259067357513</v>
      </c>
      <c r="AR142" s="9">
        <f t="shared" si="147"/>
        <v>51.18072289156626</v>
      </c>
      <c r="AS142" s="9">
        <f t="shared" si="147"/>
        <v>29.623430962343097</v>
      </c>
      <c r="AT142" s="9">
        <f t="shared" si="147"/>
        <v>20.13270142180095</v>
      </c>
      <c r="AU142" s="9">
        <f t="shared" si="147"/>
        <v>-60.85959885386819</v>
      </c>
      <c r="AV142" s="9">
        <f t="shared" si="147"/>
        <v>-58.99999999999999</v>
      </c>
      <c r="AW142" s="9">
        <f t="shared" si="147"/>
        <v>55.0259067357513</v>
      </c>
      <c r="AX142" s="9">
        <f t="shared" si="147"/>
        <v>29.623430962343097</v>
      </c>
      <c r="AY142" s="9">
        <f t="shared" si="147"/>
        <v>2.448414985590778</v>
      </c>
      <c r="AZ142" s="9">
        <f t="shared" si="147"/>
        <v>-2.337147887323944</v>
      </c>
      <c r="BA142" s="9">
        <f t="shared" si="147"/>
        <v>2.448414985590778</v>
      </c>
      <c r="BB142" s="9">
        <f t="shared" si="147"/>
        <v>-2.337147887323944</v>
      </c>
      <c r="BC142" s="9">
        <f t="shared" si="147"/>
        <v>2.448414985590778</v>
      </c>
      <c r="BD142" s="9">
        <f t="shared" si="147"/>
        <v>29.623430962343097</v>
      </c>
      <c r="BE142" s="9">
        <f t="shared" si="147"/>
        <v>5.057142857142857</v>
      </c>
      <c r="BF142" s="9">
        <f t="shared" si="147"/>
        <v>-4.885004599816007</v>
      </c>
      <c r="BG142" s="9">
        <f t="shared" si="147"/>
        <v>-77.23636363636363</v>
      </c>
      <c r="BH142" s="9">
        <f t="shared" si="147"/>
        <v>-55.456919060052215</v>
      </c>
      <c r="BI142" s="9">
        <f t="shared" si="147"/>
        <v>-53.63636363636363</v>
      </c>
      <c r="BJ142" s="9">
        <f t="shared" si="147"/>
        <v>-26.583229036295368</v>
      </c>
      <c r="BK142" s="9">
        <f t="shared" si="147"/>
        <v>-2.337147887323944</v>
      </c>
      <c r="BL142" s="9">
        <f t="shared" si="147"/>
        <v>2.448414985590778</v>
      </c>
      <c r="BM142" s="9">
        <f t="shared" si="147"/>
        <v>-2.337147887323944</v>
      </c>
      <c r="BN142" s="9">
        <f t="shared" si="147"/>
        <v>5.057142857142857</v>
      </c>
      <c r="BO142" s="9">
        <f t="shared" si="147"/>
        <v>-7.405857740585774</v>
      </c>
      <c r="BP142" s="9">
        <f t="shared" si="147"/>
        <v>7.6375404530744335</v>
      </c>
      <c r="BQ142" s="9">
        <f t="shared" si="147"/>
        <v>-4.885004599816007</v>
      </c>
      <c r="BR142" s="9">
        <f t="shared" si="147"/>
        <v>5.057142857142857</v>
      </c>
      <c r="BS142" s="9">
        <f t="shared" si="147"/>
        <v>-7.405857740585774</v>
      </c>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7"/>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07"/>
      <c r="EI142" s="107"/>
      <c r="EJ142" s="107"/>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P142" s="107"/>
      <c r="GQ142" s="107"/>
      <c r="GR142" s="107"/>
      <c r="GS142" s="107"/>
      <c r="GT142" s="107"/>
      <c r="GU142" s="107"/>
      <c r="GV142" s="107"/>
      <c r="GW142" s="107"/>
      <c r="GX142" s="107"/>
      <c r="GY142" s="107"/>
    </row>
    <row r="144" spans="2:207" ht="12.75">
      <c r="B144" s="39" t="s">
        <v>265</v>
      </c>
      <c r="C144" s="39" t="s">
        <v>182</v>
      </c>
      <c r="F144" s="5"/>
      <c r="G144" s="5" t="str">
        <f aca="true" t="shared" si="148" ref="G144:P144">"A["&amp;FIXED(G21+1,0)&amp;"]"</f>
        <v>A[1]</v>
      </c>
      <c r="H144" s="5" t="str">
        <f t="shared" si="148"/>
        <v>A[2]</v>
      </c>
      <c r="I144" s="5" t="str">
        <f t="shared" si="148"/>
        <v>A[3]</v>
      </c>
      <c r="J144" s="5" t="str">
        <f t="shared" si="148"/>
        <v>A[4]</v>
      </c>
      <c r="K144" s="5" t="str">
        <f t="shared" si="148"/>
        <v>A[5]</v>
      </c>
      <c r="L144" s="5" t="str">
        <f t="shared" si="148"/>
        <v>A[6]</v>
      </c>
      <c r="M144" s="5" t="str">
        <f t="shared" si="148"/>
        <v>A[7]</v>
      </c>
      <c r="N144" s="5" t="str">
        <f t="shared" si="148"/>
        <v>A[8]</v>
      </c>
      <c r="O144" s="5" t="str">
        <f t="shared" si="148"/>
        <v>A[9]</v>
      </c>
      <c r="P144" s="5" t="str">
        <f t="shared" si="148"/>
        <v>A[10]</v>
      </c>
      <c r="Q144" s="5" t="str">
        <f aca="true" t="shared" si="149" ref="Q144:BS144">"A["&amp;FIXED(Q21+1,0)&amp;"]"</f>
        <v>A[11]</v>
      </c>
      <c r="R144" s="5" t="str">
        <f t="shared" si="149"/>
        <v>A[12]</v>
      </c>
      <c r="S144" s="5" t="str">
        <f t="shared" si="149"/>
        <v>A[13]</v>
      </c>
      <c r="T144" s="5" t="str">
        <f t="shared" si="149"/>
        <v>A[14]</v>
      </c>
      <c r="U144" s="5" t="str">
        <f t="shared" si="149"/>
        <v>A[15]</v>
      </c>
      <c r="V144" s="5" t="str">
        <f t="shared" si="149"/>
        <v>A[16]</v>
      </c>
      <c r="W144" s="5" t="str">
        <f t="shared" si="149"/>
        <v>A[17]</v>
      </c>
      <c r="X144" s="5" t="str">
        <f t="shared" si="149"/>
        <v>A[18]</v>
      </c>
      <c r="Y144" s="5" t="str">
        <f t="shared" si="149"/>
        <v>A[19]</v>
      </c>
      <c r="Z144" s="5" t="str">
        <f t="shared" si="149"/>
        <v>A[20]</v>
      </c>
      <c r="AA144" s="5" t="str">
        <f t="shared" si="149"/>
        <v>A[21]</v>
      </c>
      <c r="AB144" s="5" t="str">
        <f t="shared" si="149"/>
        <v>A[22]</v>
      </c>
      <c r="AC144" s="5" t="str">
        <f t="shared" si="149"/>
        <v>A[23]</v>
      </c>
      <c r="AD144" s="5" t="str">
        <f t="shared" si="149"/>
        <v>A[24]</v>
      </c>
      <c r="AE144" s="5" t="str">
        <f t="shared" si="149"/>
        <v>A[25]</v>
      </c>
      <c r="AF144" s="5" t="str">
        <f t="shared" si="149"/>
        <v>A[26]</v>
      </c>
      <c r="AG144" s="5" t="str">
        <f t="shared" si="149"/>
        <v>A[27]</v>
      </c>
      <c r="AH144" s="5" t="str">
        <f t="shared" si="149"/>
        <v>A[28]</v>
      </c>
      <c r="AI144" s="5" t="str">
        <f t="shared" si="149"/>
        <v>A[29]</v>
      </c>
      <c r="AJ144" s="5" t="str">
        <f t="shared" si="149"/>
        <v>A[30]</v>
      </c>
      <c r="AK144" s="5" t="str">
        <f t="shared" si="149"/>
        <v>A[31]</v>
      </c>
      <c r="AL144" s="5" t="str">
        <f t="shared" si="149"/>
        <v>A[32]</v>
      </c>
      <c r="AM144" s="5" t="str">
        <f t="shared" si="149"/>
        <v>A[33]</v>
      </c>
      <c r="AN144" s="5" t="str">
        <f t="shared" si="149"/>
        <v>A[34]</v>
      </c>
      <c r="AO144" s="5" t="str">
        <f t="shared" si="149"/>
        <v>A[35]</v>
      </c>
      <c r="AP144" s="5" t="str">
        <f t="shared" si="149"/>
        <v>A[36]</v>
      </c>
      <c r="AQ144" s="5" t="str">
        <f t="shared" si="149"/>
        <v>A[37]</v>
      </c>
      <c r="AR144" s="5" t="str">
        <f t="shared" si="149"/>
        <v>A[38]</v>
      </c>
      <c r="AS144" s="5" t="str">
        <f t="shared" si="149"/>
        <v>A[39]</v>
      </c>
      <c r="AT144" s="5" t="str">
        <f t="shared" si="149"/>
        <v>A[40]</v>
      </c>
      <c r="AU144" s="5" t="str">
        <f t="shared" si="149"/>
        <v>A[41]</v>
      </c>
      <c r="AV144" s="5" t="str">
        <f t="shared" si="149"/>
        <v>A[42]</v>
      </c>
      <c r="AW144" s="5" t="str">
        <f t="shared" si="149"/>
        <v>A[43]</v>
      </c>
      <c r="AX144" s="5" t="str">
        <f t="shared" si="149"/>
        <v>A[44]</v>
      </c>
      <c r="AY144" s="5" t="str">
        <f t="shared" si="149"/>
        <v>A[45]</v>
      </c>
      <c r="AZ144" s="5" t="str">
        <f t="shared" si="149"/>
        <v>A[46]</v>
      </c>
      <c r="BA144" s="5" t="str">
        <f t="shared" si="149"/>
        <v>A[47]</v>
      </c>
      <c r="BB144" s="5" t="str">
        <f t="shared" si="149"/>
        <v>A[48]</v>
      </c>
      <c r="BC144" s="5" t="str">
        <f t="shared" si="149"/>
        <v>A[49]</v>
      </c>
      <c r="BD144" s="5" t="str">
        <f t="shared" si="149"/>
        <v>A[50]</v>
      </c>
      <c r="BE144" s="5" t="str">
        <f t="shared" si="149"/>
        <v>A[51]</v>
      </c>
      <c r="BF144" s="5" t="str">
        <f t="shared" si="149"/>
        <v>A[52]</v>
      </c>
      <c r="BG144" s="5" t="str">
        <f t="shared" si="149"/>
        <v>A[53]</v>
      </c>
      <c r="BH144" s="5" t="str">
        <f t="shared" si="149"/>
        <v>A[54]</v>
      </c>
      <c r="BI144" s="5" t="str">
        <f t="shared" si="149"/>
        <v>A[55]</v>
      </c>
      <c r="BJ144" s="5" t="str">
        <f t="shared" si="149"/>
        <v>A[56]</v>
      </c>
      <c r="BK144" s="5" t="str">
        <f t="shared" si="149"/>
        <v>A[57]</v>
      </c>
      <c r="BL144" s="5" t="str">
        <f t="shared" si="149"/>
        <v>A[58]</v>
      </c>
      <c r="BM144" s="5" t="str">
        <f t="shared" si="149"/>
        <v>A[59]</v>
      </c>
      <c r="BN144" s="5" t="str">
        <f t="shared" si="149"/>
        <v>A[60]</v>
      </c>
      <c r="BO144" s="5" t="str">
        <f t="shared" si="149"/>
        <v>A[61]</v>
      </c>
      <c r="BP144" s="5" t="str">
        <f t="shared" si="149"/>
        <v>A[62]</v>
      </c>
      <c r="BQ144" s="5" t="str">
        <f t="shared" si="149"/>
        <v>A[63]</v>
      </c>
      <c r="BR144" s="5" t="str">
        <f t="shared" si="149"/>
        <v>A[64]</v>
      </c>
      <c r="BS144" s="5" t="str">
        <f t="shared" si="149"/>
        <v>A[65]</v>
      </c>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row>
    <row r="145" spans="4:71" ht="12.75">
      <c r="D145" s="3" t="s">
        <v>50</v>
      </c>
      <c r="E145" s="3" t="s">
        <v>51</v>
      </c>
      <c r="G145" s="4">
        <f>+G23+F14/1000*COS(G28)</f>
        <v>-2.5</v>
      </c>
      <c r="H145" s="4">
        <f aca="true" t="shared" si="150" ref="H145:P145">H147-H149*COS(H150)</f>
        <v>-2.377273188194396</v>
      </c>
      <c r="I145" s="4">
        <f t="shared" si="150"/>
        <v>-2.0992723005422578</v>
      </c>
      <c r="J145" s="4">
        <f t="shared" si="150"/>
        <v>-1.8282489270339652</v>
      </c>
      <c r="K145" s="4">
        <f t="shared" si="150"/>
        <v>-1.6967295497554837</v>
      </c>
      <c r="L145" s="4">
        <f t="shared" si="150"/>
        <v>-1.5466354080418614</v>
      </c>
      <c r="M145" s="4">
        <f t="shared" si="150"/>
        <v>-1.2522151800138859</v>
      </c>
      <c r="N145" s="4">
        <f t="shared" si="150"/>
        <v>-0.8909131834710281</v>
      </c>
      <c r="O145" s="4">
        <f t="shared" si="150"/>
        <v>-0.5266347926373735</v>
      </c>
      <c r="P145" s="4">
        <f t="shared" si="150"/>
        <v>-0.16212182010073656</v>
      </c>
      <c r="Q145" s="4">
        <f aca="true" t="shared" si="151" ref="Q145:BS145">Q147-Q149*COS(Q150)</f>
        <v>0.20218547065953696</v>
      </c>
      <c r="R145" s="4">
        <f t="shared" si="151"/>
        <v>0.5667257154213035</v>
      </c>
      <c r="S145" s="4">
        <f t="shared" si="151"/>
        <v>0.931058617765471</v>
      </c>
      <c r="T145" s="4">
        <f t="shared" si="151"/>
        <v>1.2801393518239708</v>
      </c>
      <c r="U145" s="4">
        <f t="shared" si="151"/>
        <v>1.5719250910806597</v>
      </c>
      <c r="V145" s="4">
        <f t="shared" si="151"/>
        <v>1.8202295398802806</v>
      </c>
      <c r="W145" s="4">
        <f t="shared" si="151"/>
        <v>2.0054998545188973</v>
      </c>
      <c r="X145" s="4">
        <f t="shared" si="151"/>
        <v>2.2157784964042206</v>
      </c>
      <c r="Y145" s="4">
        <f t="shared" si="151"/>
        <v>2.432436388249569</v>
      </c>
      <c r="Z145" s="4">
        <f t="shared" si="151"/>
        <v>2.4182734722137726</v>
      </c>
      <c r="AA145" s="4">
        <f t="shared" si="151"/>
        <v>2.1856799650552365</v>
      </c>
      <c r="AB145" s="4">
        <f t="shared" si="151"/>
        <v>1.8654791703374365</v>
      </c>
      <c r="AC145" s="4">
        <f t="shared" si="151"/>
        <v>1.5160869755173798</v>
      </c>
      <c r="AD145" s="4">
        <f t="shared" si="151"/>
        <v>1.1515066140533896</v>
      </c>
      <c r="AE145" s="4">
        <f t="shared" si="151"/>
        <v>0.7871563277179531</v>
      </c>
      <c r="AF145" s="4">
        <f t="shared" si="151"/>
        <v>0.42259742896538477</v>
      </c>
      <c r="AG145" s="4">
        <f t="shared" si="151"/>
        <v>0.058270236745307555</v>
      </c>
      <c r="AH145" s="4">
        <f t="shared" si="151"/>
        <v>-0.30626390868202796</v>
      </c>
      <c r="AI145" s="4">
        <f t="shared" si="151"/>
        <v>-0.673950345602207</v>
      </c>
      <c r="AJ145" s="4">
        <f t="shared" si="151"/>
        <v>-1.0417971750817494</v>
      </c>
      <c r="AK145" s="4">
        <f t="shared" si="151"/>
        <v>-1.4124541039809335</v>
      </c>
      <c r="AL145" s="4">
        <f t="shared" si="151"/>
        <v>-1.6965659419223633</v>
      </c>
      <c r="AM145" s="4">
        <f t="shared" si="151"/>
        <v>-1.9214553486031478</v>
      </c>
      <c r="AN145" s="4">
        <f t="shared" si="151"/>
        <v>-2.0950978933022397</v>
      </c>
      <c r="AO145" s="4">
        <f t="shared" si="151"/>
        <v>-2.3164211190418356</v>
      </c>
      <c r="AP145" s="4">
        <f t="shared" si="151"/>
        <v>-2.5311978849136665</v>
      </c>
      <c r="AQ145" s="4">
        <f t="shared" si="151"/>
        <v>-2.5454712131005497</v>
      </c>
      <c r="AR145" s="4">
        <f t="shared" si="151"/>
        <v>-2.323722394650482</v>
      </c>
      <c r="AS145" s="4">
        <f t="shared" si="151"/>
        <v>-1.9958671827650747</v>
      </c>
      <c r="AT145" s="4">
        <f t="shared" si="151"/>
        <v>-1.686181078677046</v>
      </c>
      <c r="AU145" s="4">
        <f t="shared" si="151"/>
        <v>-1.418133622012739</v>
      </c>
      <c r="AV145" s="4">
        <f t="shared" si="151"/>
        <v>-1.2613161219737083</v>
      </c>
      <c r="AW145" s="4">
        <f t="shared" si="151"/>
        <v>-1.1077100567544336</v>
      </c>
      <c r="AX145" s="4">
        <f t="shared" si="151"/>
        <v>-0.7902633705199081</v>
      </c>
      <c r="AY145" s="4">
        <f t="shared" si="151"/>
        <v>-0.4227096833526981</v>
      </c>
      <c r="AZ145" s="4">
        <f t="shared" si="151"/>
        <v>-0.05500429928245333</v>
      </c>
      <c r="BA145" s="4">
        <f t="shared" si="151"/>
        <v>0.31252940264362755</v>
      </c>
      <c r="BB145" s="4">
        <f t="shared" si="151"/>
        <v>0.6802140993407679</v>
      </c>
      <c r="BC145" s="4">
        <f t="shared" si="151"/>
        <v>1.0477264299553102</v>
      </c>
      <c r="BD145" s="4">
        <f t="shared" si="151"/>
        <v>1.3598918702494887</v>
      </c>
      <c r="BE145" s="4">
        <f t="shared" si="151"/>
        <v>1.6578703113851363</v>
      </c>
      <c r="BF145" s="4">
        <f t="shared" si="151"/>
        <v>1.9557128084136783</v>
      </c>
      <c r="BG145" s="4">
        <f t="shared" si="151"/>
        <v>2.187030556259194</v>
      </c>
      <c r="BH145" s="4">
        <f t="shared" si="151"/>
        <v>2.2726559298226228</v>
      </c>
      <c r="BI145" s="4">
        <f t="shared" si="151"/>
        <v>2.1031207365258147</v>
      </c>
      <c r="BJ145" s="4">
        <f t="shared" si="151"/>
        <v>1.7791159133390118</v>
      </c>
      <c r="BK145" s="4">
        <f t="shared" si="151"/>
        <v>1.4113597807713092</v>
      </c>
      <c r="BL145" s="4">
        <f t="shared" si="151"/>
        <v>1.0437573167832859</v>
      </c>
      <c r="BM145" s="4">
        <f t="shared" si="151"/>
        <v>0.6759857840899347</v>
      </c>
      <c r="BN145" s="4">
        <f t="shared" si="151"/>
        <v>0.3115673598733458</v>
      </c>
      <c r="BO145" s="4">
        <f t="shared" si="151"/>
        <v>-0.049690170392252556</v>
      </c>
      <c r="BP145" s="4">
        <f t="shared" si="151"/>
        <v>-0.4106146009339464</v>
      </c>
      <c r="BQ145" s="4">
        <f t="shared" si="151"/>
        <v>-0.7752408486870626</v>
      </c>
      <c r="BR145" s="4">
        <f t="shared" si="151"/>
        <v>-1.1396421372919812</v>
      </c>
      <c r="BS145" s="4">
        <f t="shared" si="151"/>
        <v>-1.5009348714211637</v>
      </c>
    </row>
    <row r="146" spans="4:71" ht="12.75">
      <c r="D146" s="3" t="s">
        <v>54</v>
      </c>
      <c r="E146" s="3" t="s">
        <v>51</v>
      </c>
      <c r="G146" s="4">
        <f>+G24+F14/1000*SIN(G28)</f>
        <v>0.37070793312359557</v>
      </c>
      <c r="H146" s="4">
        <f aca="true" t="shared" si="152" ref="H146:P146">H148-H149*SIN(H150)</f>
        <v>0.6347432256189199</v>
      </c>
      <c r="I146" s="4">
        <f t="shared" si="152"/>
        <v>0.7056121474726761</v>
      </c>
      <c r="J146" s="4">
        <f t="shared" si="152"/>
        <v>0.5468085171413</v>
      </c>
      <c r="K146" s="4">
        <f t="shared" si="152"/>
        <v>0.25357173556666845</v>
      </c>
      <c r="L146" s="4">
        <f t="shared" si="152"/>
        <v>-0.006284739746950867</v>
      </c>
      <c r="M146" s="4">
        <f t="shared" si="152"/>
        <v>-0.0968895938989018</v>
      </c>
      <c r="N146" s="4">
        <f t="shared" si="152"/>
        <v>-0.09956506434115224</v>
      </c>
      <c r="O146" s="4">
        <f t="shared" si="152"/>
        <v>-0.10973156126178718</v>
      </c>
      <c r="P146" s="4">
        <f t="shared" si="152"/>
        <v>-0.11935663346833802</v>
      </c>
      <c r="Q146" s="4">
        <f aca="true" t="shared" si="153" ref="Q146:BS146">Q148-Q149*SIN(Q150)</f>
        <v>-0.1284286556741963</v>
      </c>
      <c r="R146" s="4">
        <f t="shared" si="153"/>
        <v>-0.1369585508381325</v>
      </c>
      <c r="S146" s="4">
        <f t="shared" si="153"/>
        <v>-0.1449360164425246</v>
      </c>
      <c r="T146" s="4">
        <f t="shared" si="153"/>
        <v>-0.18243696425415504</v>
      </c>
      <c r="U146" s="4">
        <f t="shared" si="153"/>
        <v>-0.13093383701215489</v>
      </c>
      <c r="V146" s="4">
        <f t="shared" si="153"/>
        <v>0.10572333547609467</v>
      </c>
      <c r="W146" s="4">
        <f t="shared" si="153"/>
        <v>0.411478585745944</v>
      </c>
      <c r="X146" s="4">
        <f t="shared" si="153"/>
        <v>0.5107166162727073</v>
      </c>
      <c r="Y146" s="4">
        <f t="shared" si="153"/>
        <v>0.32780753719377725</v>
      </c>
      <c r="Z146" s="4">
        <f t="shared" si="153"/>
        <v>0.04126555173710192</v>
      </c>
      <c r="AA146" s="4">
        <f t="shared" si="153"/>
        <v>-0.1641057217197757</v>
      </c>
      <c r="AB146" s="4">
        <f t="shared" si="153"/>
        <v>-0.19161222513364168</v>
      </c>
      <c r="AC146" s="4">
        <f t="shared" si="153"/>
        <v>-0.16639315614357691</v>
      </c>
      <c r="AD146" s="4">
        <f t="shared" si="153"/>
        <v>-0.172989306328551</v>
      </c>
      <c r="AE146" s="4">
        <f t="shared" si="153"/>
        <v>-0.1801288115830846</v>
      </c>
      <c r="AF146" s="4">
        <f t="shared" si="153"/>
        <v>-0.187820268063554</v>
      </c>
      <c r="AG146" s="4">
        <f t="shared" si="153"/>
        <v>-0.19605438592941482</v>
      </c>
      <c r="AH146" s="4">
        <f t="shared" si="153"/>
        <v>-0.2048410792800735</v>
      </c>
      <c r="AI146" s="4">
        <f t="shared" si="153"/>
        <v>-0.20588383142899394</v>
      </c>
      <c r="AJ146" s="4">
        <f t="shared" si="153"/>
        <v>-0.20728421749736814</v>
      </c>
      <c r="AK146" s="4">
        <f t="shared" si="153"/>
        <v>-0.20113501106129628</v>
      </c>
      <c r="AL146" s="4">
        <f t="shared" si="153"/>
        <v>-0.08717636116516075</v>
      </c>
      <c r="AM146" s="4">
        <f t="shared" si="153"/>
        <v>0.18243156664920512</v>
      </c>
      <c r="AN146" s="4">
        <f t="shared" si="153"/>
        <v>0.49928256872804766</v>
      </c>
      <c r="AO146" s="4">
        <f t="shared" si="153"/>
        <v>0.7019390980760711</v>
      </c>
      <c r="AP146" s="4">
        <f t="shared" si="153"/>
        <v>0.6246306550073832</v>
      </c>
      <c r="AQ146" s="4">
        <f t="shared" si="153"/>
        <v>0.3443746716108931</v>
      </c>
      <c r="AR146" s="4">
        <f t="shared" si="153"/>
        <v>0.15954039619485233</v>
      </c>
      <c r="AS146" s="4">
        <f t="shared" si="153"/>
        <v>0.16291577905167434</v>
      </c>
      <c r="AT146" s="4">
        <f t="shared" si="153"/>
        <v>0.3104157231824952</v>
      </c>
      <c r="AU146" s="4">
        <f t="shared" si="153"/>
        <v>0.33435943084541087</v>
      </c>
      <c r="AV146" s="4">
        <f t="shared" si="153"/>
        <v>0.1118477348952567</v>
      </c>
      <c r="AW146" s="4">
        <f t="shared" si="153"/>
        <v>-0.12299757771480181</v>
      </c>
      <c r="AX146" s="4">
        <f t="shared" si="153"/>
        <v>-0.2050221750534931</v>
      </c>
      <c r="AY146" s="4">
        <f t="shared" si="153"/>
        <v>-0.19508787704661237</v>
      </c>
      <c r="AZ146" s="4">
        <f t="shared" si="153"/>
        <v>-0.1847921709005669</v>
      </c>
      <c r="BA146" s="4">
        <f t="shared" si="153"/>
        <v>-0.17414411118944992</v>
      </c>
      <c r="BB146" s="4">
        <f t="shared" si="153"/>
        <v>-0.16313434942891045</v>
      </c>
      <c r="BC146" s="4">
        <f t="shared" si="153"/>
        <v>-0.15177256817030985</v>
      </c>
      <c r="BD146" s="4">
        <f t="shared" si="153"/>
        <v>-0.051507065350060555</v>
      </c>
      <c r="BE146" s="4">
        <f t="shared" si="153"/>
        <v>0.158280809195547</v>
      </c>
      <c r="BF146" s="4">
        <f t="shared" si="153"/>
        <v>0.36864286881248365</v>
      </c>
      <c r="BG146" s="4">
        <f t="shared" si="153"/>
        <v>0.3450336869620815</v>
      </c>
      <c r="BH146" s="4">
        <f t="shared" si="153"/>
        <v>0.07875245490138807</v>
      </c>
      <c r="BI146" s="4">
        <f t="shared" si="153"/>
        <v>-0.14852313010982018</v>
      </c>
      <c r="BJ146" s="4">
        <f t="shared" si="153"/>
        <v>-0.22433447570805434</v>
      </c>
      <c r="BK146" s="4">
        <f t="shared" si="153"/>
        <v>-0.21604725674520112</v>
      </c>
      <c r="BL146" s="4">
        <f t="shared" si="153"/>
        <v>-0.20812061199255064</v>
      </c>
      <c r="BM146" s="4">
        <f t="shared" si="153"/>
        <v>-0.20054758223721145</v>
      </c>
      <c r="BN146" s="4">
        <f t="shared" si="153"/>
        <v>-0.20169465655576668</v>
      </c>
      <c r="BO146" s="4">
        <f t="shared" si="153"/>
        <v>-0.19542666849395646</v>
      </c>
      <c r="BP146" s="4">
        <f t="shared" si="153"/>
        <v>-0.18989437666638811</v>
      </c>
      <c r="BQ146" s="4">
        <f t="shared" si="153"/>
        <v>-0.1930643312338133</v>
      </c>
      <c r="BR146" s="4">
        <f t="shared" si="153"/>
        <v>-0.19677977886080625</v>
      </c>
      <c r="BS146" s="4">
        <f t="shared" si="153"/>
        <v>-0.1930580704624418</v>
      </c>
    </row>
    <row r="147" spans="2:207" s="117" customFormat="1" ht="12.75">
      <c r="B147" s="18" t="s">
        <v>266</v>
      </c>
      <c r="C147" s="106" t="s">
        <v>267</v>
      </c>
      <c r="D147" s="116" t="s">
        <v>50</v>
      </c>
      <c r="E147" s="116" t="s">
        <v>51</v>
      </c>
      <c r="F147" s="107"/>
      <c r="G147" s="107"/>
      <c r="H147" s="107">
        <f aca="true" t="shared" si="154" ref="H147:P147">+H121</f>
        <v>-2.3119949258145285</v>
      </c>
      <c r="I147" s="107">
        <f t="shared" si="154"/>
        <v>-2.01613552487172</v>
      </c>
      <c r="J147" s="107">
        <f t="shared" si="154"/>
        <v>-1.7702853830967205</v>
      </c>
      <c r="K147" s="107">
        <f t="shared" si="154"/>
        <v>-1.6849870636282385</v>
      </c>
      <c r="L147" s="107">
        <f t="shared" si="154"/>
        <v>-1.4778257506913828</v>
      </c>
      <c r="M147" s="107">
        <f t="shared" si="154"/>
        <v>-1.1644927485548655</v>
      </c>
      <c r="N147" s="107">
        <f t="shared" si="154"/>
        <v>-0.794917532844909</v>
      </c>
      <c r="O147" s="107">
        <f t="shared" si="154"/>
        <v>-0.42984292139200253</v>
      </c>
      <c r="P147" s="107">
        <f t="shared" si="154"/>
        <v>-0.06550696775772513</v>
      </c>
      <c r="Q147" s="107">
        <f aca="true" t="shared" si="155" ref="Q147:BS147">+Q121</f>
        <v>0.298972184826739</v>
      </c>
      <c r="R147" s="107">
        <f t="shared" si="155"/>
        <v>0.6633602004314082</v>
      </c>
      <c r="S147" s="107">
        <f t="shared" si="155"/>
        <v>1.027839301229695</v>
      </c>
      <c r="T147" s="107">
        <f t="shared" si="155"/>
        <v>1.3719774829882043</v>
      </c>
      <c r="U147" s="107">
        <f t="shared" si="155"/>
        <v>1.643717497396005</v>
      </c>
      <c r="V147" s="107">
        <f t="shared" si="155"/>
        <v>1.875392746037876</v>
      </c>
      <c r="W147" s="107">
        <f t="shared" si="155"/>
        <v>2.0475745209809473</v>
      </c>
      <c r="X147" s="107">
        <f t="shared" si="155"/>
        <v>2.2906341985165257</v>
      </c>
      <c r="Y147" s="107">
        <f t="shared" si="155"/>
        <v>2.4653943855926963</v>
      </c>
      <c r="Z147" s="107">
        <f t="shared" si="155"/>
        <v>2.37756600341454</v>
      </c>
      <c r="AA147" s="107">
        <f t="shared" si="155"/>
        <v>2.1037013227822863</v>
      </c>
      <c r="AB147" s="107">
        <f t="shared" si="155"/>
        <v>1.7775242299813434</v>
      </c>
      <c r="AC147" s="107">
        <f t="shared" si="155"/>
        <v>1.4218983338144136</v>
      </c>
      <c r="AD147" s="107">
        <f t="shared" si="155"/>
        <v>1.054690277139387</v>
      </c>
      <c r="AE147" s="107">
        <f t="shared" si="155"/>
        <v>0.6905481926312189</v>
      </c>
      <c r="AF147" s="107">
        <f t="shared" si="155"/>
        <v>0.3257743897739275</v>
      </c>
      <c r="AG147" s="107">
        <f t="shared" si="155"/>
        <v>-0.038318941393158834</v>
      </c>
      <c r="AH147" s="107">
        <f t="shared" si="155"/>
        <v>-0.40309277619825035</v>
      </c>
      <c r="AI147" s="107">
        <f t="shared" si="155"/>
        <v>-0.771344409883596</v>
      </c>
      <c r="AJ147" s="107">
        <f t="shared" si="155"/>
        <v>-1.1392326927166616</v>
      </c>
      <c r="AK147" s="107">
        <f t="shared" si="155"/>
        <v>-1.5103968309852815</v>
      </c>
      <c r="AL147" s="107">
        <f t="shared" si="155"/>
        <v>-1.7608705294784766</v>
      </c>
      <c r="AM147" s="107">
        <f t="shared" si="155"/>
        <v>-1.972108250859315</v>
      </c>
      <c r="AN147" s="107">
        <f t="shared" si="155"/>
        <v>-2.1358047847252566</v>
      </c>
      <c r="AO147" s="107">
        <f t="shared" si="155"/>
        <v>-2.3979221174905945</v>
      </c>
      <c r="AP147" s="107">
        <f t="shared" si="155"/>
        <v>-2.5697965418291853</v>
      </c>
      <c r="AQ147" s="107">
        <f t="shared" si="155"/>
        <v>-2.5105442911870406</v>
      </c>
      <c r="AR147" s="107">
        <f t="shared" si="155"/>
        <v>-2.241304268646928</v>
      </c>
      <c r="AS147" s="107">
        <f t="shared" si="155"/>
        <v>-1.9083470076745455</v>
      </c>
      <c r="AT147" s="107">
        <f t="shared" si="155"/>
        <v>-1.610372002059085</v>
      </c>
      <c r="AU147" s="107">
        <f t="shared" si="155"/>
        <v>-1.3438181764949944</v>
      </c>
      <c r="AV147" s="107">
        <f t="shared" si="155"/>
        <v>-1.2531353269434273</v>
      </c>
      <c r="AW147" s="107">
        <f t="shared" si="155"/>
        <v>-1.0345338127687809</v>
      </c>
      <c r="AX147" s="107">
        <f t="shared" si="155"/>
        <v>-0.699484555741246</v>
      </c>
      <c r="AY147" s="107">
        <f t="shared" si="155"/>
        <v>-0.3254011179008224</v>
      </c>
      <c r="AZ147" s="107">
        <f t="shared" si="155"/>
        <v>0.042441813795439154</v>
      </c>
      <c r="BA147" s="107">
        <f t="shared" si="155"/>
        <v>0.4098286335345707</v>
      </c>
      <c r="BB147" s="107">
        <f t="shared" si="155"/>
        <v>0.7776585909825049</v>
      </c>
      <c r="BC147" s="107">
        <f t="shared" si="155"/>
        <v>1.1450159593432305</v>
      </c>
      <c r="BD147" s="107">
        <f t="shared" si="155"/>
        <v>1.4363542167355732</v>
      </c>
      <c r="BE147" s="107">
        <f t="shared" si="155"/>
        <v>1.7344896737633513</v>
      </c>
      <c r="BF147" s="107">
        <f t="shared" si="155"/>
        <v>2.03712656371565</v>
      </c>
      <c r="BG147" s="107">
        <f t="shared" si="155"/>
        <v>2.2419560692990586</v>
      </c>
      <c r="BH147" s="107">
        <f t="shared" si="155"/>
        <v>2.258247026144029</v>
      </c>
      <c r="BI147" s="107">
        <f t="shared" si="155"/>
        <v>2.0276380334180186</v>
      </c>
      <c r="BJ147" s="107">
        <f t="shared" si="155"/>
        <v>1.6875678679130934</v>
      </c>
      <c r="BK147" s="107">
        <f t="shared" si="155"/>
        <v>1.3140006242930469</v>
      </c>
      <c r="BL147" s="107">
        <f t="shared" si="155"/>
        <v>0.9463347227103573</v>
      </c>
      <c r="BM147" s="107">
        <f t="shared" si="155"/>
        <v>0.5786186901871706</v>
      </c>
      <c r="BN147" s="107">
        <f t="shared" si="155"/>
        <v>0.2148709145866844</v>
      </c>
      <c r="BO147" s="107">
        <f t="shared" si="155"/>
        <v>-0.14561219699044403</v>
      </c>
      <c r="BP147" s="107">
        <f t="shared" si="155"/>
        <v>-0.5066776835293352</v>
      </c>
      <c r="BQ147" s="107">
        <f t="shared" si="155"/>
        <v>-0.872030581542177</v>
      </c>
      <c r="BR147" s="107">
        <f t="shared" si="155"/>
        <v>-1.236303935321635</v>
      </c>
      <c r="BS147" s="107">
        <f t="shared" si="155"/>
        <v>-1.5969100609252214</v>
      </c>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7"/>
      <c r="DC147" s="107"/>
      <c r="DD147" s="107"/>
      <c r="DE147" s="107"/>
      <c r="DF147" s="107"/>
      <c r="DG147" s="107"/>
      <c r="DH147" s="107"/>
      <c r="DI147" s="107"/>
      <c r="DJ147" s="107"/>
      <c r="DK147" s="107"/>
      <c r="DL147" s="107"/>
      <c r="DM147" s="107"/>
      <c r="DN147" s="107"/>
      <c r="DO147" s="107"/>
      <c r="DP147" s="107"/>
      <c r="DQ147" s="107"/>
      <c r="DR147" s="107"/>
      <c r="DS147" s="107"/>
      <c r="DT147" s="107"/>
      <c r="DU147" s="107"/>
      <c r="DV147" s="107"/>
      <c r="DW147" s="107"/>
      <c r="DX147" s="107"/>
      <c r="DY147" s="107"/>
      <c r="DZ147" s="107"/>
      <c r="EA147" s="107"/>
      <c r="EB147" s="107"/>
      <c r="EC147" s="107"/>
      <c r="ED147" s="107"/>
      <c r="EE147" s="107"/>
      <c r="EF147" s="107"/>
      <c r="EG147" s="107"/>
      <c r="EH147" s="107"/>
      <c r="EI147" s="107"/>
      <c r="EJ147" s="107"/>
      <c r="EK147" s="107"/>
      <c r="EL147" s="107"/>
      <c r="EM147" s="107"/>
      <c r="EN147" s="107"/>
      <c r="EO147" s="107"/>
      <c r="EP147" s="107"/>
      <c r="EQ147" s="107"/>
      <c r="ER147" s="107"/>
      <c r="ES147" s="107"/>
      <c r="ET147" s="107"/>
      <c r="EU147" s="107"/>
      <c r="EV147" s="107"/>
      <c r="EW147" s="107"/>
      <c r="EX147" s="107"/>
      <c r="EY147" s="107"/>
      <c r="EZ147" s="107"/>
      <c r="FA147" s="107"/>
      <c r="FB147" s="107"/>
      <c r="FC147" s="107"/>
      <c r="FD147" s="107"/>
      <c r="FE147" s="107"/>
      <c r="FF147" s="107"/>
      <c r="FG147" s="107"/>
      <c r="FH147" s="107"/>
      <c r="FI147" s="107"/>
      <c r="FJ147" s="107"/>
      <c r="FK147" s="107"/>
      <c r="FL147" s="107"/>
      <c r="FM147" s="107"/>
      <c r="FN147" s="107"/>
      <c r="FO147" s="107"/>
      <c r="FP147" s="107"/>
      <c r="FQ147" s="107"/>
      <c r="FR147" s="107"/>
      <c r="FS147" s="107"/>
      <c r="FT147" s="107"/>
      <c r="FU147" s="107"/>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P147" s="107"/>
      <c r="GQ147" s="107"/>
      <c r="GR147" s="107"/>
      <c r="GS147" s="107"/>
      <c r="GT147" s="107"/>
      <c r="GU147" s="107"/>
      <c r="GV147" s="107"/>
      <c r="GW147" s="107"/>
      <c r="GX147" s="107"/>
      <c r="GY147" s="107"/>
    </row>
    <row r="148" spans="2:207" s="117" customFormat="1" ht="12.75">
      <c r="B148" s="107"/>
      <c r="C148" s="107"/>
      <c r="D148" s="116" t="s">
        <v>54</v>
      </c>
      <c r="E148" s="116" t="s">
        <v>51</v>
      </c>
      <c r="F148" s="107"/>
      <c r="G148" s="107"/>
      <c r="H148" s="107">
        <f aca="true" t="shared" si="156" ref="H148:P148">+H122</f>
        <v>0.6897922083655545</v>
      </c>
      <c r="I148" s="107">
        <f t="shared" si="156"/>
        <v>0.6886403703850441</v>
      </c>
      <c r="J148" s="107">
        <f t="shared" si="156"/>
        <v>0.4796628827435556</v>
      </c>
      <c r="K148" s="107">
        <f t="shared" si="156"/>
        <v>0.16450965817973212</v>
      </c>
      <c r="L148" s="107">
        <f t="shared" si="156"/>
        <v>-0.0590634473330407</v>
      </c>
      <c r="M148" s="107">
        <f t="shared" si="156"/>
        <v>-0.09186433573911867</v>
      </c>
      <c r="N148" s="107">
        <f t="shared" si="156"/>
        <v>-0.10649192749038239</v>
      </c>
      <c r="O148" s="107">
        <f t="shared" si="156"/>
        <v>-0.10816043823546106</v>
      </c>
      <c r="P148" s="107">
        <f t="shared" si="156"/>
        <v>-0.12603646036560168</v>
      </c>
      <c r="Q148" s="107">
        <f aca="true" t="shared" si="157" ref="Q148:BS148">+Q122</f>
        <v>-0.12656674067596008</v>
      </c>
      <c r="R148" s="107">
        <f t="shared" si="157"/>
        <v>-0.14334808035689495</v>
      </c>
      <c r="S148" s="107">
        <f t="shared" si="157"/>
        <v>-0.14278332627856027</v>
      </c>
      <c r="T148" s="107">
        <f t="shared" si="157"/>
        <v>-0.2045489263004583</v>
      </c>
      <c r="U148" s="107">
        <f t="shared" si="157"/>
        <v>-0.08331117348628228</v>
      </c>
      <c r="V148" s="107">
        <f t="shared" si="157"/>
        <v>0.1807929816101146</v>
      </c>
      <c r="W148" s="107">
        <f t="shared" si="157"/>
        <v>0.49729725875153097</v>
      </c>
      <c r="X148" s="107">
        <f t="shared" si="157"/>
        <v>0.49294713900641046</v>
      </c>
      <c r="Y148" s="107">
        <f t="shared" si="157"/>
        <v>0.2502001170913743</v>
      </c>
      <c r="Z148" s="107">
        <f t="shared" si="157"/>
        <v>-0.03318353603679261</v>
      </c>
      <c r="AA148" s="107">
        <f t="shared" si="157"/>
        <v>-0.19648997553664382</v>
      </c>
      <c r="AB148" s="107">
        <f t="shared" si="157"/>
        <v>-0.17334016789092066</v>
      </c>
      <c r="AC148" s="107">
        <f t="shared" si="157"/>
        <v>-0.1721193463872217</v>
      </c>
      <c r="AD148" s="107">
        <f t="shared" si="157"/>
        <v>-0.17061303041999043</v>
      </c>
      <c r="AE148" s="107">
        <f t="shared" si="157"/>
        <v>-0.18629346905999622</v>
      </c>
      <c r="AF148" s="107">
        <f t="shared" si="157"/>
        <v>-0.18573487544612366</v>
      </c>
      <c r="AG148" s="107">
        <f t="shared" si="157"/>
        <v>-0.20250926263466074</v>
      </c>
      <c r="AH148" s="107">
        <f t="shared" si="157"/>
        <v>-0.2030465887771289</v>
      </c>
      <c r="AI148" s="107">
        <f t="shared" si="157"/>
        <v>-0.2082414644104862</v>
      </c>
      <c r="AJ148" s="107">
        <f t="shared" si="157"/>
        <v>-0.20566776016060118</v>
      </c>
      <c r="AK148" s="107">
        <f t="shared" si="157"/>
        <v>-0.19951013911016277</v>
      </c>
      <c r="AL148" s="107">
        <f t="shared" si="157"/>
        <v>-0.027709924648668505</v>
      </c>
      <c r="AM148" s="107">
        <f t="shared" si="157"/>
        <v>0.2621652778026644</v>
      </c>
      <c r="AN148" s="107">
        <f t="shared" si="157"/>
        <v>0.5864954998959357</v>
      </c>
      <c r="AO148" s="107">
        <f t="shared" si="157"/>
        <v>0.7315692882712703</v>
      </c>
      <c r="AP148" s="107">
        <f t="shared" si="157"/>
        <v>0.5589157152710952</v>
      </c>
      <c r="AQ148" s="107">
        <f t="shared" si="157"/>
        <v>0.2680785833691691</v>
      </c>
      <c r="AR148" s="107">
        <f t="shared" si="157"/>
        <v>0.13865194810372994</v>
      </c>
      <c r="AS148" s="107">
        <f t="shared" si="157"/>
        <v>0.1870254392426669</v>
      </c>
      <c r="AT148" s="107">
        <f t="shared" si="157"/>
        <v>0.3645582664050342</v>
      </c>
      <c r="AU148" s="107">
        <f t="shared" si="157"/>
        <v>0.2991904882096903</v>
      </c>
      <c r="AV148" s="107">
        <f t="shared" si="157"/>
        <v>0.02951857325193344</v>
      </c>
      <c r="AW148" s="107">
        <f t="shared" si="157"/>
        <v>-0.16406119021411206</v>
      </c>
      <c r="AX148" s="107">
        <f t="shared" si="157"/>
        <v>-0.2045088040537637</v>
      </c>
      <c r="AY148" s="107">
        <f t="shared" si="157"/>
        <v>-0.19037562915194783</v>
      </c>
      <c r="AZ148" s="107">
        <f t="shared" si="157"/>
        <v>-0.1840518485954341</v>
      </c>
      <c r="BA148" s="107">
        <f t="shared" si="157"/>
        <v>-0.16924290128232755</v>
      </c>
      <c r="BB148" s="107">
        <f t="shared" si="157"/>
        <v>-0.16220479050752168</v>
      </c>
      <c r="BC148" s="107">
        <f t="shared" si="157"/>
        <v>-0.1466824147345367</v>
      </c>
      <c r="BD148" s="107">
        <f t="shared" si="157"/>
        <v>-0.0025727590584211923</v>
      </c>
      <c r="BE148" s="107">
        <f t="shared" si="157"/>
        <v>0.2174467459793088</v>
      </c>
      <c r="BF148" s="107">
        <f t="shared" si="157"/>
        <v>0.4210914172029776</v>
      </c>
      <c r="BG148" s="107">
        <f t="shared" si="157"/>
        <v>0.2911605166604253</v>
      </c>
      <c r="BH148" s="107">
        <f t="shared" si="157"/>
        <v>-0.0037834551492496593</v>
      </c>
      <c r="BI148" s="107">
        <f t="shared" si="157"/>
        <v>-0.18609310183406794</v>
      </c>
      <c r="BJ148" s="107">
        <f t="shared" si="157"/>
        <v>-0.22413899525763936</v>
      </c>
      <c r="BK148" s="107">
        <f t="shared" si="157"/>
        <v>-0.21186542928031038</v>
      </c>
      <c r="BL148" s="107">
        <f t="shared" si="157"/>
        <v>-0.20810178052631478</v>
      </c>
      <c r="BM148" s="107">
        <f t="shared" si="157"/>
        <v>-0.19655483180233624</v>
      </c>
      <c r="BN148" s="107">
        <f t="shared" si="157"/>
        <v>-0.20626983258167275</v>
      </c>
      <c r="BO148" s="107">
        <f t="shared" si="157"/>
        <v>-0.18754560349511706</v>
      </c>
      <c r="BP148" s="107">
        <f t="shared" si="157"/>
        <v>-0.1948289746631242</v>
      </c>
      <c r="BQ148" s="107">
        <f t="shared" si="157"/>
        <v>-0.18977839233071947</v>
      </c>
      <c r="BR148" s="107">
        <f t="shared" si="157"/>
        <v>-0.20203635268971265</v>
      </c>
      <c r="BS148" s="107">
        <f t="shared" si="157"/>
        <v>-0.1858532545813607</v>
      </c>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7"/>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07"/>
      <c r="EI148" s="107"/>
      <c r="EJ148" s="107"/>
      <c r="EK148" s="107"/>
      <c r="EL148" s="107"/>
      <c r="EM148" s="107"/>
      <c r="EN148" s="107"/>
      <c r="EO148" s="107"/>
      <c r="EP148" s="107"/>
      <c r="EQ148" s="107"/>
      <c r="ER148" s="107"/>
      <c r="ES148" s="107"/>
      <c r="ET148" s="107"/>
      <c r="EU148" s="107"/>
      <c r="EV148" s="107"/>
      <c r="EW148" s="107"/>
      <c r="EX148" s="107"/>
      <c r="EY148" s="107"/>
      <c r="EZ148" s="107"/>
      <c r="FA148" s="107"/>
      <c r="FB148" s="107"/>
      <c r="FC148" s="107"/>
      <c r="FD148" s="107"/>
      <c r="FE148" s="107"/>
      <c r="FF148" s="107"/>
      <c r="FG148" s="107"/>
      <c r="FH148" s="107"/>
      <c r="FI148" s="107"/>
      <c r="FJ148" s="107"/>
      <c r="FK148" s="107"/>
      <c r="FL148" s="107"/>
      <c r="FM148" s="107"/>
      <c r="FN148" s="107"/>
      <c r="FO148" s="107"/>
      <c r="FP148" s="107"/>
      <c r="FQ148" s="107"/>
      <c r="FR148" s="107"/>
      <c r="FS148" s="107"/>
      <c r="FT148" s="107"/>
      <c r="FU148" s="107"/>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P148" s="107"/>
      <c r="GQ148" s="107"/>
      <c r="GR148" s="107"/>
      <c r="GS148" s="107"/>
      <c r="GT148" s="107"/>
      <c r="GU148" s="107"/>
      <c r="GV148" s="107"/>
      <c r="GW148" s="107"/>
      <c r="GX148" s="107"/>
      <c r="GY148" s="107"/>
    </row>
    <row r="149" spans="2:207" s="117" customFormat="1" ht="12.75">
      <c r="B149" s="106" t="s">
        <v>268</v>
      </c>
      <c r="C149" s="106" t="s">
        <v>131</v>
      </c>
      <c r="D149" s="116"/>
      <c r="E149" s="116" t="s">
        <v>51</v>
      </c>
      <c r="F149" s="144"/>
      <c r="G149" s="107"/>
      <c r="H149" s="107">
        <f aca="true" t="shared" si="158" ref="H149:P149">+H30</f>
        <v>0.08539111218841255</v>
      </c>
      <c r="I149" s="107">
        <f t="shared" si="158"/>
        <v>0.08485142713240335</v>
      </c>
      <c r="J149" s="107">
        <f t="shared" si="158"/>
        <v>0.08870348721690968</v>
      </c>
      <c r="K149" s="107">
        <f t="shared" si="158"/>
        <v>0.08983284259626419</v>
      </c>
      <c r="L149" s="107">
        <f t="shared" si="158"/>
        <v>0.08672001452460819</v>
      </c>
      <c r="M149" s="107">
        <f t="shared" si="158"/>
        <v>0.08786625177310685</v>
      </c>
      <c r="N149" s="107">
        <f t="shared" si="158"/>
        <v>0.09624524077698639</v>
      </c>
      <c r="O149" s="107">
        <f t="shared" si="158"/>
        <v>0.09680462161872397</v>
      </c>
      <c r="P149" s="107">
        <f t="shared" si="158"/>
        <v>0.09684549437448964</v>
      </c>
      <c r="Q149" s="107">
        <f aca="true" t="shared" si="159" ref="Q149:BS149">+Q30</f>
        <v>0.09680462161872397</v>
      </c>
      <c r="R149" s="107">
        <f t="shared" si="159"/>
        <v>0.09684549437448964</v>
      </c>
      <c r="S149" s="107">
        <f t="shared" si="159"/>
        <v>0.09680462161872397</v>
      </c>
      <c r="T149" s="107">
        <f t="shared" si="159"/>
        <v>0.09446259154435749</v>
      </c>
      <c r="U149" s="107">
        <f t="shared" si="159"/>
        <v>0.0861514230053463</v>
      </c>
      <c r="V149" s="107">
        <f t="shared" si="159"/>
        <v>0.09315809725553842</v>
      </c>
      <c r="W149" s="107">
        <f t="shared" si="159"/>
        <v>0.09557783317450032</v>
      </c>
      <c r="X149" s="107">
        <f t="shared" si="159"/>
        <v>0.07693588539195202</v>
      </c>
      <c r="Y149" s="107">
        <f t="shared" si="159"/>
        <v>0.08431572358593885</v>
      </c>
      <c r="Z149" s="107">
        <f t="shared" si="159"/>
        <v>0.08485142713240335</v>
      </c>
      <c r="AA149" s="107">
        <f t="shared" si="159"/>
        <v>0.08814327929111619</v>
      </c>
      <c r="AB149" s="107">
        <f t="shared" si="159"/>
        <v>0.08983284259626419</v>
      </c>
      <c r="AC149" s="107">
        <f t="shared" si="159"/>
        <v>0.094362542783438</v>
      </c>
      <c r="AD149" s="107">
        <f t="shared" si="159"/>
        <v>0.09684549437448964</v>
      </c>
      <c r="AE149" s="107">
        <f t="shared" si="159"/>
        <v>0.09680462161872397</v>
      </c>
      <c r="AF149" s="107">
        <f t="shared" si="159"/>
        <v>0.09684549437448964</v>
      </c>
      <c r="AG149" s="107">
        <f t="shared" si="159"/>
        <v>0.09680462161872397</v>
      </c>
      <c r="AH149" s="107">
        <f t="shared" si="159"/>
        <v>0.09684549437448964</v>
      </c>
      <c r="AI149" s="107">
        <f t="shared" si="159"/>
        <v>0.09742259589295876</v>
      </c>
      <c r="AJ149" s="107">
        <f t="shared" si="159"/>
        <v>0.09744892524345708</v>
      </c>
      <c r="AK149" s="107">
        <f t="shared" si="159"/>
        <v>0.09795620440740774</v>
      </c>
      <c r="AL149" s="107">
        <f t="shared" si="159"/>
        <v>0.08758616930047701</v>
      </c>
      <c r="AM149" s="107">
        <f t="shared" si="159"/>
        <v>0.09446259154435749</v>
      </c>
      <c r="AN149" s="107">
        <f t="shared" si="159"/>
        <v>0.09624524077698639</v>
      </c>
      <c r="AO149" s="107">
        <f t="shared" si="159"/>
        <v>0.08672001452460819</v>
      </c>
      <c r="AP149" s="107">
        <f t="shared" si="159"/>
        <v>0.07621226686187674</v>
      </c>
      <c r="AQ149" s="107">
        <f t="shared" si="159"/>
        <v>0.0839105652188167</v>
      </c>
      <c r="AR149" s="107">
        <f t="shared" si="159"/>
        <v>0.08502396578373192</v>
      </c>
      <c r="AS149" s="107">
        <f t="shared" si="159"/>
        <v>0.09078026637106773</v>
      </c>
      <c r="AT149" s="107">
        <f t="shared" si="159"/>
        <v>0.09315809725553842</v>
      </c>
      <c r="AU149" s="107">
        <f t="shared" si="159"/>
        <v>0.08221702967521681</v>
      </c>
      <c r="AV149" s="107">
        <f t="shared" si="159"/>
        <v>0.08273461345905908</v>
      </c>
      <c r="AW149" s="107">
        <f t="shared" si="159"/>
        <v>0.0839105652188167</v>
      </c>
      <c r="AX149" s="107">
        <f t="shared" si="159"/>
        <v>0.09078026637106773</v>
      </c>
      <c r="AY149" s="107">
        <f t="shared" si="159"/>
        <v>0.09742259589295876</v>
      </c>
      <c r="AZ149" s="107">
        <f t="shared" si="159"/>
        <v>0.09744892524345708</v>
      </c>
      <c r="BA149" s="107">
        <f t="shared" si="159"/>
        <v>0.09742259589295876</v>
      </c>
      <c r="BB149" s="107">
        <f t="shared" si="159"/>
        <v>0.09744892524345708</v>
      </c>
      <c r="BC149" s="107">
        <f t="shared" si="159"/>
        <v>0.09742259589295876</v>
      </c>
      <c r="BD149" s="107">
        <f t="shared" si="159"/>
        <v>0.09078026637106773</v>
      </c>
      <c r="BE149" s="107">
        <f t="shared" si="159"/>
        <v>0.09680462161872397</v>
      </c>
      <c r="BF149" s="107">
        <f t="shared" si="159"/>
        <v>0.09684549437448964</v>
      </c>
      <c r="BG149" s="107">
        <f t="shared" si="159"/>
        <v>0.07693588539195202</v>
      </c>
      <c r="BH149" s="107">
        <f t="shared" si="159"/>
        <v>0.0837842046754993</v>
      </c>
      <c r="BI149" s="107">
        <f t="shared" si="159"/>
        <v>0.08431572358593885</v>
      </c>
      <c r="BJ149" s="107">
        <f t="shared" si="159"/>
        <v>0.09154825412815099</v>
      </c>
      <c r="BK149" s="107">
        <f t="shared" si="159"/>
        <v>0.09744892524345708</v>
      </c>
      <c r="BL149" s="107">
        <f t="shared" si="159"/>
        <v>0.09742259589295876</v>
      </c>
      <c r="BM149" s="107">
        <f t="shared" si="159"/>
        <v>0.09744892524345708</v>
      </c>
      <c r="BN149" s="107">
        <f t="shared" si="159"/>
        <v>0.09680462161872397</v>
      </c>
      <c r="BO149" s="107">
        <f t="shared" si="159"/>
        <v>0.09624524077698639</v>
      </c>
      <c r="BP149" s="107">
        <f t="shared" si="159"/>
        <v>0.09618974007199453</v>
      </c>
      <c r="BQ149" s="107">
        <f t="shared" si="159"/>
        <v>0.09684549437448964</v>
      </c>
      <c r="BR149" s="107">
        <f t="shared" si="159"/>
        <v>0.09680462161872397</v>
      </c>
      <c r="BS149" s="107">
        <f t="shared" si="159"/>
        <v>0.09624524077698639</v>
      </c>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7"/>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07"/>
      <c r="EI149" s="107"/>
      <c r="EJ149" s="107"/>
      <c r="EK149" s="107"/>
      <c r="EL149" s="107"/>
      <c r="EM149" s="107"/>
      <c r="EN149" s="107"/>
      <c r="EO149" s="107"/>
      <c r="EP149" s="107"/>
      <c r="EQ149" s="107"/>
      <c r="ER149" s="107"/>
      <c r="ES149" s="107"/>
      <c r="ET149" s="107"/>
      <c r="EU149" s="107"/>
      <c r="EV149" s="107"/>
      <c r="EW149" s="107"/>
      <c r="EX149" s="107"/>
      <c r="EY149" s="107"/>
      <c r="EZ149" s="107"/>
      <c r="FA149" s="107"/>
      <c r="FB149" s="107"/>
      <c r="FC149" s="107"/>
      <c r="FD149" s="107"/>
      <c r="FE149" s="107"/>
      <c r="FF149" s="107"/>
      <c r="FG149" s="107"/>
      <c r="FH149" s="107"/>
      <c r="FI149" s="107"/>
      <c r="FJ149" s="107"/>
      <c r="FK149" s="107"/>
      <c r="FL149" s="107"/>
      <c r="FM149" s="107"/>
      <c r="FN149" s="107"/>
      <c r="FO149" s="107"/>
      <c r="FP149" s="107"/>
      <c r="FQ149" s="107"/>
      <c r="FR149" s="107"/>
      <c r="FS149" s="107"/>
      <c r="FT149" s="107"/>
      <c r="FU149" s="107"/>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P149" s="107"/>
      <c r="GQ149" s="107"/>
      <c r="GR149" s="107"/>
      <c r="GS149" s="107"/>
      <c r="GT149" s="107"/>
      <c r="GU149" s="107"/>
      <c r="GV149" s="107"/>
      <c r="GW149" s="107"/>
      <c r="GX149" s="107"/>
      <c r="GY149" s="107"/>
    </row>
    <row r="150" spans="2:256" s="117" customFormat="1" ht="25.5">
      <c r="B150" s="108" t="s">
        <v>269</v>
      </c>
      <c r="C150" s="134" t="s">
        <v>270</v>
      </c>
      <c r="D150" s="122" t="s">
        <v>163</v>
      </c>
      <c r="E150" s="116" t="s">
        <v>52</v>
      </c>
      <c r="F150" s="107"/>
      <c r="G150" s="107"/>
      <c r="H150" s="107">
        <f aca="true" t="shared" si="160" ref="H150:P150">+H140</f>
        <v>0.7005899110118083</v>
      </c>
      <c r="I150" s="107">
        <f t="shared" si="160"/>
        <v>-0.2013758630115386</v>
      </c>
      <c r="J150" s="107">
        <f t="shared" si="160"/>
        <v>5.42452587479997</v>
      </c>
      <c r="K150" s="107">
        <f t="shared" si="160"/>
        <v>4.8434789576783475</v>
      </c>
      <c r="L150" s="107">
        <f t="shared" si="160"/>
        <v>5.628877121075796</v>
      </c>
      <c r="M150" s="107">
        <f t="shared" si="160"/>
        <v>6.340408662579818</v>
      </c>
      <c r="N150" s="107">
        <f t="shared" si="160"/>
        <v>-0.07203324610729858</v>
      </c>
      <c r="O150" s="107">
        <f t="shared" si="160"/>
        <v>6.2994158546731445</v>
      </c>
      <c r="P150" s="107">
        <f t="shared" si="160"/>
        <v>-0.06902886674829917</v>
      </c>
      <c r="Q150" s="107">
        <f aca="true" t="shared" si="161" ref="Q150:BS150">+Q140</f>
        <v>6.302420234032144</v>
      </c>
      <c r="R150" s="107">
        <f t="shared" si="161"/>
        <v>-0.06602448738929989</v>
      </c>
      <c r="S150" s="107">
        <f t="shared" si="161"/>
        <v>6.305424613391143</v>
      </c>
      <c r="T150" s="107">
        <f t="shared" si="161"/>
        <v>-0.236273896803503</v>
      </c>
      <c r="U150" s="107">
        <f t="shared" si="161"/>
        <v>6.868880219962769</v>
      </c>
      <c r="V150" s="107">
        <f t="shared" si="161"/>
        <v>0.9370768399145527</v>
      </c>
      <c r="W150" s="107">
        <f t="shared" si="161"/>
        <v>1.1149597252905583</v>
      </c>
      <c r="X150" s="107">
        <f t="shared" si="161"/>
        <v>-0.23306912243160752</v>
      </c>
      <c r="Y150" s="107">
        <f t="shared" si="161"/>
        <v>5.113985040496475</v>
      </c>
      <c r="Z150" s="107">
        <f t="shared" si="161"/>
        <v>4.212019266473128</v>
      </c>
      <c r="AA150" s="107">
        <f t="shared" si="161"/>
        <v>3.5178096538821246</v>
      </c>
      <c r="AB150" s="107">
        <f t="shared" si="161"/>
        <v>2.9367627367605014</v>
      </c>
      <c r="AC150" s="107">
        <f t="shared" si="161"/>
        <v>3.202312832121243</v>
      </c>
      <c r="AD150" s="107">
        <f t="shared" si="161"/>
        <v>3.117053417879386</v>
      </c>
      <c r="AE150" s="107">
        <f t="shared" si="161"/>
        <v>3.205317211480242</v>
      </c>
      <c r="AF150" s="107">
        <f t="shared" si="161"/>
        <v>3.1200577972383847</v>
      </c>
      <c r="AG150" s="107">
        <f t="shared" si="161"/>
        <v>3.208321590839241</v>
      </c>
      <c r="AH150" s="107">
        <f t="shared" si="161"/>
        <v>3.123062176597384</v>
      </c>
      <c r="AI150" s="107">
        <f t="shared" si="161"/>
        <v>3.165795079551112</v>
      </c>
      <c r="AJ150" s="107">
        <f t="shared" si="161"/>
        <v>3.12500415381128</v>
      </c>
      <c r="AK150" s="107">
        <f t="shared" si="161"/>
        <v>3.12500415381128</v>
      </c>
      <c r="AL150" s="107">
        <f t="shared" si="161"/>
        <v>2.3952641279774305</v>
      </c>
      <c r="AM150" s="107">
        <f t="shared" si="161"/>
        <v>2.136750924962371</v>
      </c>
      <c r="AN150" s="107">
        <f t="shared" si="161"/>
        <v>2.007494323454841</v>
      </c>
      <c r="AO150" s="107">
        <f t="shared" si="161"/>
        <v>2.7928924868522893</v>
      </c>
      <c r="AP150" s="107">
        <f t="shared" si="161"/>
        <v>4.1813117120342955</v>
      </c>
      <c r="AQ150" s="107">
        <f t="shared" si="161"/>
        <v>5.141694958468481</v>
      </c>
      <c r="AR150" s="107">
        <f t="shared" si="161"/>
        <v>6.034967086477145</v>
      </c>
      <c r="AS150" s="107">
        <f t="shared" si="161"/>
        <v>6.551993492507265</v>
      </c>
      <c r="AT150" s="107">
        <f t="shared" si="161"/>
        <v>0.6201901124590485</v>
      </c>
      <c r="AU150" s="107">
        <f t="shared" si="161"/>
        <v>-0.44201026898391876</v>
      </c>
      <c r="AV150" s="107">
        <f t="shared" si="161"/>
        <v>4.811430779519013</v>
      </c>
      <c r="AW150" s="107">
        <f t="shared" si="161"/>
        <v>5.771814025953199</v>
      </c>
      <c r="AX150" s="107">
        <f t="shared" si="161"/>
        <v>6.288840431983318</v>
      </c>
      <c r="AY150" s="107">
        <f t="shared" si="161"/>
        <v>0.048388027757460136</v>
      </c>
      <c r="AZ150" s="107">
        <f t="shared" si="161"/>
        <v>0.0075971020176278685</v>
      </c>
      <c r="BA150" s="107">
        <f t="shared" si="161"/>
        <v>0.050330004971356465</v>
      </c>
      <c r="BB150" s="107">
        <f t="shared" si="161"/>
        <v>0.009539079231524198</v>
      </c>
      <c r="BC150" s="107">
        <f t="shared" si="161"/>
        <v>0.052271982185252794</v>
      </c>
      <c r="BD150" s="107">
        <f t="shared" si="161"/>
        <v>0.5692983882153723</v>
      </c>
      <c r="BE150" s="107">
        <f t="shared" si="161"/>
        <v>0.6575621818162283</v>
      </c>
      <c r="BF150" s="107">
        <f t="shared" si="161"/>
        <v>0.572302767574371</v>
      </c>
      <c r="BG150" s="107">
        <f t="shared" si="161"/>
        <v>-0.7757260801477948</v>
      </c>
      <c r="BH150" s="107">
        <f t="shared" si="161"/>
        <v>4.539553396421882</v>
      </c>
      <c r="BI150" s="107">
        <f t="shared" si="161"/>
        <v>3.603422252170378</v>
      </c>
      <c r="BJ150" s="107">
        <f t="shared" si="161"/>
        <v>3.1394573796752647</v>
      </c>
      <c r="BK150" s="107">
        <f t="shared" si="161"/>
        <v>3.0986664539354325</v>
      </c>
      <c r="BL150" s="107">
        <f t="shared" si="161"/>
        <v>3.141399356889161</v>
      </c>
      <c r="BM150" s="107">
        <f t="shared" si="161"/>
        <v>3.100608431149329</v>
      </c>
      <c r="BN150" s="107">
        <f t="shared" si="161"/>
        <v>3.188872224750185</v>
      </c>
      <c r="BO150" s="107">
        <f t="shared" si="161"/>
        <v>3.059615623242655</v>
      </c>
      <c r="BP150" s="107">
        <f t="shared" si="161"/>
        <v>3.192915850903063</v>
      </c>
      <c r="BQ150" s="107">
        <f t="shared" si="161"/>
        <v>3.107656436661206</v>
      </c>
      <c r="BR150" s="107">
        <f t="shared" si="161"/>
        <v>3.195920230262062</v>
      </c>
      <c r="BS150" s="107">
        <f t="shared" si="161"/>
        <v>3.0666636287545317</v>
      </c>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7"/>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07"/>
      <c r="EI150" s="107"/>
      <c r="EJ150" s="107"/>
      <c r="EK150" s="107"/>
      <c r="EL150" s="107"/>
      <c r="EM150" s="107"/>
      <c r="EN150" s="107"/>
      <c r="EO150" s="107"/>
      <c r="EP150" s="107"/>
      <c r="EQ150" s="107"/>
      <c r="ER150" s="107"/>
      <c r="ES150" s="107"/>
      <c r="ET150" s="107"/>
      <c r="EU150" s="107"/>
      <c r="EV150" s="107"/>
      <c r="EW150" s="107"/>
      <c r="EX150" s="107"/>
      <c r="EY150" s="107"/>
      <c r="EZ150" s="107"/>
      <c r="FA150" s="107"/>
      <c r="FB150" s="107"/>
      <c r="FC150" s="107"/>
      <c r="FD150" s="107"/>
      <c r="FE150" s="107"/>
      <c r="FF150" s="107"/>
      <c r="FG150" s="107"/>
      <c r="FH150" s="107"/>
      <c r="FI150" s="107"/>
      <c r="FJ150" s="107"/>
      <c r="FK150" s="107"/>
      <c r="FL150" s="107"/>
      <c r="FM150" s="107"/>
      <c r="FN150" s="107"/>
      <c r="FO150" s="107"/>
      <c r="FP150" s="107"/>
      <c r="FQ150" s="107"/>
      <c r="FR150" s="107"/>
      <c r="FS150" s="107"/>
      <c r="FT150" s="107"/>
      <c r="FU150" s="107"/>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P150" s="107"/>
      <c r="GQ150" s="107"/>
      <c r="GR150" s="107"/>
      <c r="GS150" s="107"/>
      <c r="GT150" s="107"/>
      <c r="GU150" s="107"/>
      <c r="GV150" s="107"/>
      <c r="GW150" s="107"/>
      <c r="GX150" s="107"/>
      <c r="GY150" s="107"/>
      <c r="GZ150" s="107"/>
      <c r="HA150" s="107"/>
      <c r="HB150" s="107"/>
      <c r="HC150" s="107"/>
      <c r="HD150" s="107"/>
      <c r="HE150" s="107"/>
      <c r="HF150" s="107"/>
      <c r="HG150" s="107"/>
      <c r="HH150" s="107"/>
      <c r="HI150" s="107"/>
      <c r="HJ150" s="107"/>
      <c r="HK150" s="107"/>
      <c r="HL150" s="107"/>
      <c r="HM150" s="107"/>
      <c r="HN150" s="107"/>
      <c r="HO150" s="107"/>
      <c r="HP150" s="107"/>
      <c r="HQ150" s="107"/>
      <c r="HR150" s="107"/>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c r="IM150" s="107"/>
      <c r="IN150" s="107"/>
      <c r="IO150" s="107"/>
      <c r="IP150" s="107"/>
      <c r="IQ150" s="107"/>
      <c r="IR150" s="107"/>
      <c r="IS150" s="107"/>
      <c r="IT150" s="107"/>
      <c r="IU150" s="107"/>
      <c r="IV150" s="107"/>
    </row>
    <row r="151" spans="2:256" s="117" customFormat="1" ht="12.75">
      <c r="B151" s="107"/>
      <c r="C151" s="134"/>
      <c r="D151" s="122"/>
      <c r="E151" s="116"/>
      <c r="F151" s="107"/>
      <c r="G151" s="107"/>
      <c r="H151" s="3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7"/>
      <c r="DC151" s="107"/>
      <c r="DD151" s="107"/>
      <c r="DE151" s="107"/>
      <c r="DF151" s="107"/>
      <c r="DG151" s="107"/>
      <c r="DH151" s="107"/>
      <c r="DI151" s="107"/>
      <c r="DJ151" s="107"/>
      <c r="DK151" s="107"/>
      <c r="DL151" s="107"/>
      <c r="DM151" s="107"/>
      <c r="DN151" s="107"/>
      <c r="DO151" s="107"/>
      <c r="DP151" s="107"/>
      <c r="DQ151" s="107"/>
      <c r="DR151" s="107"/>
      <c r="DS151" s="107"/>
      <c r="DT151" s="107"/>
      <c r="DU151" s="107"/>
      <c r="DV151" s="107"/>
      <c r="DW151" s="107"/>
      <c r="DX151" s="107"/>
      <c r="DY151" s="107"/>
      <c r="DZ151" s="107"/>
      <c r="EA151" s="107"/>
      <c r="EB151" s="107"/>
      <c r="EC151" s="107"/>
      <c r="ED151" s="107"/>
      <c r="EE151" s="107"/>
      <c r="EF151" s="107"/>
      <c r="EG151" s="107"/>
      <c r="EH151" s="107"/>
      <c r="EI151" s="107"/>
      <c r="EJ151" s="107"/>
      <c r="EK151" s="107"/>
      <c r="EL151" s="107"/>
      <c r="EM151" s="107"/>
      <c r="EN151" s="107"/>
      <c r="EO151" s="107"/>
      <c r="EP151" s="107"/>
      <c r="EQ151" s="107"/>
      <c r="ER151" s="107"/>
      <c r="ES151" s="107"/>
      <c r="ET151" s="107"/>
      <c r="EU151" s="107"/>
      <c r="EV151" s="107"/>
      <c r="EW151" s="107"/>
      <c r="EX151" s="107"/>
      <c r="EY151" s="107"/>
      <c r="EZ151" s="107"/>
      <c r="FA151" s="107"/>
      <c r="FB151" s="107"/>
      <c r="FC151" s="107"/>
      <c r="FD151" s="107"/>
      <c r="FE151" s="107"/>
      <c r="FF151" s="107"/>
      <c r="FG151" s="107"/>
      <c r="FH151" s="107"/>
      <c r="FI151" s="107"/>
      <c r="FJ151" s="107"/>
      <c r="FK151" s="107"/>
      <c r="FL151" s="107"/>
      <c r="FM151" s="107"/>
      <c r="FN151" s="107"/>
      <c r="FO151" s="107"/>
      <c r="FP151" s="107"/>
      <c r="FQ151" s="107"/>
      <c r="FR151" s="107"/>
      <c r="FS151" s="107"/>
      <c r="FT151" s="107"/>
      <c r="FU151" s="107"/>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P151" s="107"/>
      <c r="GQ151" s="107"/>
      <c r="GR151" s="107"/>
      <c r="GS151" s="107"/>
      <c r="GT151" s="107"/>
      <c r="GU151" s="107"/>
      <c r="GV151" s="107"/>
      <c r="GW151" s="107"/>
      <c r="GX151" s="107"/>
      <c r="GY151" s="107"/>
      <c r="GZ151" s="107"/>
      <c r="HA151" s="107"/>
      <c r="HB151" s="107"/>
      <c r="HC151" s="107"/>
      <c r="HD151" s="107"/>
      <c r="HE151" s="107"/>
      <c r="HF151" s="107"/>
      <c r="HG151" s="107"/>
      <c r="HH151" s="107"/>
      <c r="HI151" s="107"/>
      <c r="HJ151" s="107"/>
      <c r="HK151" s="107"/>
      <c r="HL151" s="107"/>
      <c r="HM151" s="107"/>
      <c r="HN151" s="107"/>
      <c r="HO151" s="107"/>
      <c r="HP151" s="107"/>
      <c r="HQ151" s="107"/>
      <c r="HR151" s="107"/>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c r="IM151" s="107"/>
      <c r="IN151" s="107"/>
      <c r="IO151" s="107"/>
      <c r="IP151" s="107"/>
      <c r="IQ151" s="107"/>
      <c r="IR151" s="107"/>
      <c r="IS151" s="107"/>
      <c r="IT151" s="107"/>
      <c r="IU151" s="107"/>
      <c r="IV151" s="107"/>
    </row>
    <row r="152" spans="1:256" s="45" customFormat="1" ht="12.75">
      <c r="A152" s="117"/>
      <c r="B152" s="44" t="s">
        <v>272</v>
      </c>
      <c r="C152" s="42" t="s">
        <v>9</v>
      </c>
      <c r="D152" s="43"/>
      <c r="E152" s="43" t="s">
        <v>51</v>
      </c>
      <c r="F152" s="44"/>
      <c r="G152" s="44"/>
      <c r="H152" s="79">
        <f>+H35</f>
        <v>0.37070793312359557</v>
      </c>
      <c r="I152" s="44">
        <f aca="true" t="shared" si="162" ref="I152:P152">+I36</f>
        <v>0.37070793312359557</v>
      </c>
      <c r="J152" s="44">
        <f t="shared" si="162"/>
        <v>0.37070793312359557</v>
      </c>
      <c r="K152" s="44">
        <f t="shared" si="162"/>
        <v>0.37070793312359557</v>
      </c>
      <c r="L152" s="44">
        <f t="shared" si="162"/>
        <v>0.37070793312359557</v>
      </c>
      <c r="M152" s="44">
        <f t="shared" si="162"/>
        <v>0.37070793312359557</v>
      </c>
      <c r="N152" s="44">
        <f t="shared" si="162"/>
        <v>0.37070793312359557</v>
      </c>
      <c r="O152" s="44">
        <f t="shared" si="162"/>
        <v>0.37070793312359557</v>
      </c>
      <c r="P152" s="44">
        <f t="shared" si="162"/>
        <v>0.3707079331235956</v>
      </c>
      <c r="Q152" s="44">
        <f aca="true" t="shared" si="163" ref="Q152:BS152">+Q36</f>
        <v>0.37070793312359557</v>
      </c>
      <c r="R152" s="44">
        <f t="shared" si="163"/>
        <v>0.3707079331235956</v>
      </c>
      <c r="S152" s="44">
        <f t="shared" si="163"/>
        <v>0.37070793312359557</v>
      </c>
      <c r="T152" s="44">
        <f t="shared" si="163"/>
        <v>0.3707079331235956</v>
      </c>
      <c r="U152" s="44">
        <f t="shared" si="163"/>
        <v>0.37070793312359557</v>
      </c>
      <c r="V152" s="44">
        <f t="shared" si="163"/>
        <v>0.37070793312359557</v>
      </c>
      <c r="W152" s="44">
        <f t="shared" si="163"/>
        <v>0.37070793312359557</v>
      </c>
      <c r="X152" s="44">
        <f t="shared" si="163"/>
        <v>0.37070793312359557</v>
      </c>
      <c r="Y152" s="44">
        <f t="shared" si="163"/>
        <v>0.3707079331235956</v>
      </c>
      <c r="Z152" s="44">
        <f t="shared" si="163"/>
        <v>0.3707079331235956</v>
      </c>
      <c r="AA152" s="44">
        <f t="shared" si="163"/>
        <v>0.37070793312359557</v>
      </c>
      <c r="AB152" s="44">
        <f t="shared" si="163"/>
        <v>0.3707079331235956</v>
      </c>
      <c r="AC152" s="44">
        <f t="shared" si="163"/>
        <v>0.37070793312359557</v>
      </c>
      <c r="AD152" s="44">
        <f t="shared" si="163"/>
        <v>0.37070793312359557</v>
      </c>
      <c r="AE152" s="44">
        <f t="shared" si="163"/>
        <v>0.37070793312359557</v>
      </c>
      <c r="AF152" s="44">
        <f t="shared" si="163"/>
        <v>0.3707079331235956</v>
      </c>
      <c r="AG152" s="44">
        <f t="shared" si="163"/>
        <v>0.37070793312359557</v>
      </c>
      <c r="AH152" s="44">
        <f t="shared" si="163"/>
        <v>0.3707079331235956</v>
      </c>
      <c r="AI152" s="44">
        <f t="shared" si="163"/>
        <v>0.37070793312359557</v>
      </c>
      <c r="AJ152" s="44">
        <f t="shared" si="163"/>
        <v>0.3707079331235956</v>
      </c>
      <c r="AK152" s="44">
        <f t="shared" si="163"/>
        <v>0.37070793312359557</v>
      </c>
      <c r="AL152" s="44">
        <f t="shared" si="163"/>
        <v>0.37070793312359557</v>
      </c>
      <c r="AM152" s="44">
        <f t="shared" si="163"/>
        <v>0.37070793312359557</v>
      </c>
      <c r="AN152" s="44">
        <f t="shared" si="163"/>
        <v>0.37070793312359557</v>
      </c>
      <c r="AO152" s="44">
        <f t="shared" si="163"/>
        <v>0.37070793312359557</v>
      </c>
      <c r="AP152" s="44">
        <f t="shared" si="163"/>
        <v>0.37070793312359557</v>
      </c>
      <c r="AQ152" s="44">
        <f t="shared" si="163"/>
        <v>0.3707079331235956</v>
      </c>
      <c r="AR152" s="44">
        <f t="shared" si="163"/>
        <v>0.3707079331235956</v>
      </c>
      <c r="AS152" s="44">
        <f t="shared" si="163"/>
        <v>0.37070793312359557</v>
      </c>
      <c r="AT152" s="44">
        <f t="shared" si="163"/>
        <v>0.37070793312359557</v>
      </c>
      <c r="AU152" s="44">
        <f t="shared" si="163"/>
        <v>0.37070793312359557</v>
      </c>
      <c r="AV152" s="44">
        <f t="shared" si="163"/>
        <v>0.37070793312359557</v>
      </c>
      <c r="AW152" s="44">
        <f t="shared" si="163"/>
        <v>0.3707079331235955</v>
      </c>
      <c r="AX152" s="44">
        <f t="shared" si="163"/>
        <v>0.3707079331235956</v>
      </c>
      <c r="AY152" s="44">
        <f t="shared" si="163"/>
        <v>0.37070793312359557</v>
      </c>
      <c r="AZ152" s="44">
        <f t="shared" si="163"/>
        <v>0.3707079331235956</v>
      </c>
      <c r="BA152" s="44">
        <f t="shared" si="163"/>
        <v>0.37070793312359557</v>
      </c>
      <c r="BB152" s="44">
        <f t="shared" si="163"/>
        <v>0.3707079331235956</v>
      </c>
      <c r="BC152" s="44">
        <f t="shared" si="163"/>
        <v>0.37070793312359557</v>
      </c>
      <c r="BD152" s="44">
        <f t="shared" si="163"/>
        <v>0.3707079331235956</v>
      </c>
      <c r="BE152" s="44">
        <f t="shared" si="163"/>
        <v>0.37070793312359557</v>
      </c>
      <c r="BF152" s="44">
        <f t="shared" si="163"/>
        <v>0.3707079331235956</v>
      </c>
      <c r="BG152" s="44">
        <f t="shared" si="163"/>
        <v>0.37070793312359557</v>
      </c>
      <c r="BH152" s="44">
        <f t="shared" si="163"/>
        <v>0.3707079331235956</v>
      </c>
      <c r="BI152" s="44">
        <f t="shared" si="163"/>
        <v>0.37070793312359557</v>
      </c>
      <c r="BJ152" s="44">
        <f t="shared" si="163"/>
        <v>0.3707079331235956</v>
      </c>
      <c r="BK152" s="44">
        <f t="shared" si="163"/>
        <v>0.3707079331235956</v>
      </c>
      <c r="BL152" s="44">
        <f t="shared" si="163"/>
        <v>0.37070793312359557</v>
      </c>
      <c r="BM152" s="44">
        <f t="shared" si="163"/>
        <v>0.3707079331235956</v>
      </c>
      <c r="BN152" s="44">
        <f t="shared" si="163"/>
        <v>0.37070793312359557</v>
      </c>
      <c r="BO152" s="44">
        <f t="shared" si="163"/>
        <v>0.3707079331235956</v>
      </c>
      <c r="BP152" s="44">
        <f t="shared" si="163"/>
        <v>0.37070793312359557</v>
      </c>
      <c r="BQ152" s="44">
        <f t="shared" si="163"/>
        <v>0.37070793312359557</v>
      </c>
      <c r="BR152" s="44">
        <f t="shared" si="163"/>
        <v>0.37070793312359557</v>
      </c>
      <c r="BS152" s="44">
        <f t="shared" si="163"/>
        <v>0.3707079331235956</v>
      </c>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7"/>
      <c r="DC152" s="107"/>
      <c r="DD152" s="107"/>
      <c r="DE152" s="107"/>
      <c r="DF152" s="107"/>
      <c r="DG152" s="107"/>
      <c r="DH152" s="107"/>
      <c r="DI152" s="107"/>
      <c r="DJ152" s="107"/>
      <c r="DK152" s="107"/>
      <c r="DL152" s="107"/>
      <c r="DM152" s="107"/>
      <c r="DN152" s="107"/>
      <c r="DO152" s="107"/>
      <c r="DP152" s="107"/>
      <c r="DQ152" s="107"/>
      <c r="DR152" s="107"/>
      <c r="DS152" s="107"/>
      <c r="DT152" s="107"/>
      <c r="DU152" s="107"/>
      <c r="DV152" s="107"/>
      <c r="DW152" s="107"/>
      <c r="DX152" s="107"/>
      <c r="DY152" s="107"/>
      <c r="DZ152" s="107"/>
      <c r="EA152" s="107"/>
      <c r="EB152" s="107"/>
      <c r="EC152" s="107"/>
      <c r="ED152" s="107"/>
      <c r="EE152" s="107"/>
      <c r="EF152" s="107"/>
      <c r="EG152" s="107"/>
      <c r="EH152" s="107"/>
      <c r="EI152" s="107"/>
      <c r="EJ152" s="107"/>
      <c r="EK152" s="107"/>
      <c r="EL152" s="107"/>
      <c r="EM152" s="107"/>
      <c r="EN152" s="107"/>
      <c r="EO152" s="107"/>
      <c r="EP152" s="107"/>
      <c r="EQ152" s="107"/>
      <c r="ER152" s="107"/>
      <c r="ES152" s="107"/>
      <c r="ET152" s="107"/>
      <c r="EU152" s="107"/>
      <c r="EV152" s="107"/>
      <c r="EW152" s="107"/>
      <c r="EX152" s="107"/>
      <c r="EY152" s="107"/>
      <c r="EZ152" s="107"/>
      <c r="FA152" s="107"/>
      <c r="FB152" s="107"/>
      <c r="FC152" s="107"/>
      <c r="FD152" s="107"/>
      <c r="FE152" s="107"/>
      <c r="FF152" s="107"/>
      <c r="FG152" s="107"/>
      <c r="FH152" s="107"/>
      <c r="FI152" s="107"/>
      <c r="FJ152" s="107"/>
      <c r="FK152" s="107"/>
      <c r="FL152" s="107"/>
      <c r="FM152" s="107"/>
      <c r="FN152" s="107"/>
      <c r="FO152" s="107"/>
      <c r="FP152" s="107"/>
      <c r="FQ152" s="107"/>
      <c r="FR152" s="107"/>
      <c r="FS152" s="107"/>
      <c r="FT152" s="107"/>
      <c r="FU152" s="107"/>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P152" s="107"/>
      <c r="GQ152" s="107"/>
      <c r="GR152" s="107"/>
      <c r="GS152" s="107"/>
      <c r="GT152" s="107"/>
      <c r="GU152" s="107"/>
      <c r="GV152" s="107"/>
      <c r="GW152" s="107"/>
      <c r="GX152" s="107"/>
      <c r="GY152" s="107"/>
      <c r="GZ152" s="107"/>
      <c r="HA152" s="107"/>
      <c r="HB152" s="107"/>
      <c r="HC152" s="107"/>
      <c r="HD152" s="107"/>
      <c r="HE152" s="107"/>
      <c r="HF152" s="107"/>
      <c r="HG152" s="107"/>
      <c r="HH152" s="107"/>
      <c r="HI152" s="107"/>
      <c r="HJ152" s="107"/>
      <c r="HK152" s="107"/>
      <c r="HL152" s="107"/>
      <c r="HM152" s="107"/>
      <c r="HN152" s="107"/>
      <c r="HO152" s="107"/>
      <c r="HP152" s="107"/>
      <c r="HQ152" s="107"/>
      <c r="HR152" s="107"/>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c r="IM152" s="107"/>
      <c r="IN152" s="107"/>
      <c r="IO152" s="107"/>
      <c r="IP152" s="107"/>
      <c r="IQ152" s="107"/>
      <c r="IR152" s="107"/>
      <c r="IS152" s="107"/>
      <c r="IT152" s="107"/>
      <c r="IU152" s="107"/>
      <c r="IV152" s="107"/>
    </row>
    <row r="153" spans="1:256" s="45" customFormat="1" ht="12.75">
      <c r="A153" s="117"/>
      <c r="B153" s="44" t="s">
        <v>273</v>
      </c>
      <c r="C153" s="46" t="s">
        <v>1</v>
      </c>
      <c r="D153" s="47" t="s">
        <v>53</v>
      </c>
      <c r="E153" s="47" t="s">
        <v>88</v>
      </c>
      <c r="F153" s="48" t="s">
        <v>142</v>
      </c>
      <c r="G153" s="44"/>
      <c r="H153" s="44">
        <f aca="true" t="shared" si="164" ref="H153:P153">+H102</f>
        <v>-13.88694</v>
      </c>
      <c r="I153" s="44">
        <f t="shared" si="164"/>
        <v>-14.456898</v>
      </c>
      <c r="J153" s="44">
        <f t="shared" si="164"/>
        <v>-10.330711</v>
      </c>
      <c r="K153" s="44">
        <f t="shared" si="164"/>
        <v>-9.098117</v>
      </c>
      <c r="L153" s="44">
        <f t="shared" si="164"/>
        <v>12.471682</v>
      </c>
      <c r="M153" s="44">
        <f t="shared" si="164"/>
        <v>11.238347</v>
      </c>
      <c r="N153" s="44">
        <f t="shared" si="164"/>
        <v>-1.970601</v>
      </c>
      <c r="O153" s="44">
        <f t="shared" si="164"/>
        <v>1.342698</v>
      </c>
      <c r="P153" s="44">
        <f t="shared" si="164"/>
        <v>-1.296804</v>
      </c>
      <c r="Q153" s="44">
        <f aca="true" t="shared" si="165" ref="Q153:BS153">+Q102</f>
        <v>1.342698</v>
      </c>
      <c r="R153" s="44">
        <f t="shared" si="165"/>
        <v>-1.296804</v>
      </c>
      <c r="S153" s="44">
        <f t="shared" si="165"/>
        <v>1.342698</v>
      </c>
      <c r="T153" s="44">
        <f t="shared" si="165"/>
        <v>-3.967735</v>
      </c>
      <c r="U153" s="44">
        <f t="shared" si="165"/>
        <v>13.079222</v>
      </c>
      <c r="V153" s="44">
        <f t="shared" si="165"/>
        <v>5.423364</v>
      </c>
      <c r="W153" s="44">
        <f t="shared" si="165"/>
        <v>2.719132</v>
      </c>
      <c r="X153" s="44">
        <f t="shared" si="165"/>
        <v>-22.441695</v>
      </c>
      <c r="Y153" s="44">
        <f t="shared" si="165"/>
        <v>-15.019775</v>
      </c>
      <c r="Z153" s="44">
        <f t="shared" si="165"/>
        <v>-14.456898</v>
      </c>
      <c r="AA153" s="44">
        <f t="shared" si="165"/>
        <v>-10.938634</v>
      </c>
      <c r="AB153" s="44">
        <f t="shared" si="165"/>
        <v>-9.098117</v>
      </c>
      <c r="AC153" s="44">
        <f t="shared" si="165"/>
        <v>4.079581</v>
      </c>
      <c r="AD153" s="44">
        <f t="shared" si="165"/>
        <v>-1.296804</v>
      </c>
      <c r="AE153" s="44">
        <f t="shared" si="165"/>
        <v>1.342698</v>
      </c>
      <c r="AF153" s="44">
        <f t="shared" si="165"/>
        <v>-1.296804</v>
      </c>
      <c r="AG153" s="44">
        <f t="shared" si="165"/>
        <v>1.342698</v>
      </c>
      <c r="AH153" s="44">
        <f t="shared" si="165"/>
        <v>-1.296804</v>
      </c>
      <c r="AI153" s="44">
        <f t="shared" si="165"/>
        <v>0.648655</v>
      </c>
      <c r="AJ153" s="44">
        <f t="shared" si="165"/>
        <v>-0.619079</v>
      </c>
      <c r="AK153" s="44">
        <f t="shared" si="165"/>
        <v>-0.049202</v>
      </c>
      <c r="AL153" s="44">
        <f t="shared" si="165"/>
        <v>-11.540733</v>
      </c>
      <c r="AM153" s="44">
        <f t="shared" si="165"/>
        <v>-3.967735</v>
      </c>
      <c r="AN153" s="44">
        <f t="shared" si="165"/>
        <v>-1.970601</v>
      </c>
      <c r="AO153" s="44">
        <f t="shared" si="165"/>
        <v>12.471682</v>
      </c>
      <c r="AP153" s="44">
        <f t="shared" si="165"/>
        <v>23.13268</v>
      </c>
      <c r="AQ153" s="44">
        <f t="shared" si="165"/>
        <v>15.443529</v>
      </c>
      <c r="AR153" s="44">
        <f t="shared" si="165"/>
        <v>14.274993</v>
      </c>
      <c r="AS153" s="44">
        <f t="shared" si="165"/>
        <v>8.057446</v>
      </c>
      <c r="AT153" s="44">
        <f t="shared" si="165"/>
        <v>5.423364</v>
      </c>
      <c r="AU153" s="44">
        <f t="shared" si="165"/>
        <v>-17.195728</v>
      </c>
      <c r="AV153" s="44">
        <f t="shared" si="165"/>
        <v>-16.663562</v>
      </c>
      <c r="AW153" s="44">
        <f t="shared" si="165"/>
        <v>15.443529</v>
      </c>
      <c r="AX153" s="44">
        <f t="shared" si="165"/>
        <v>8.057446</v>
      </c>
      <c r="AY153" s="44">
        <f t="shared" si="165"/>
        <v>0.648655</v>
      </c>
      <c r="AZ153" s="44">
        <f t="shared" si="165"/>
        <v>-0.619079</v>
      </c>
      <c r="BA153" s="44">
        <f t="shared" si="165"/>
        <v>0.648655</v>
      </c>
      <c r="BB153" s="44">
        <f t="shared" si="165"/>
        <v>-0.619079</v>
      </c>
      <c r="BC153" s="44">
        <f t="shared" si="165"/>
        <v>0.648655</v>
      </c>
      <c r="BD153" s="44">
        <f t="shared" si="165"/>
        <v>8.057446</v>
      </c>
      <c r="BE153" s="44">
        <f t="shared" si="165"/>
        <v>1.342698</v>
      </c>
      <c r="BF153" s="44">
        <f t="shared" si="165"/>
        <v>-1.296804</v>
      </c>
      <c r="BG153" s="44">
        <f t="shared" si="165"/>
        <v>-22.441695</v>
      </c>
      <c r="BH153" s="44">
        <f t="shared" si="165"/>
        <v>-15.575338</v>
      </c>
      <c r="BI153" s="44">
        <f t="shared" si="165"/>
        <v>-15.019775</v>
      </c>
      <c r="BJ153" s="44">
        <f t="shared" si="165"/>
        <v>-7.209894</v>
      </c>
      <c r="BK153" s="44">
        <f t="shared" si="165"/>
        <v>-0.619079</v>
      </c>
      <c r="BL153" s="44">
        <f t="shared" si="165"/>
        <v>0.648655</v>
      </c>
      <c r="BM153" s="44">
        <f t="shared" si="165"/>
        <v>-0.619079</v>
      </c>
      <c r="BN153" s="44">
        <f t="shared" si="165"/>
        <v>1.342698</v>
      </c>
      <c r="BO153" s="44">
        <f t="shared" si="165"/>
        <v>-1.970601</v>
      </c>
      <c r="BP153" s="44">
        <f t="shared" si="165"/>
        <v>2.032877</v>
      </c>
      <c r="BQ153" s="44">
        <f t="shared" si="165"/>
        <v>-1.296804</v>
      </c>
      <c r="BR153" s="44">
        <f t="shared" si="165"/>
        <v>1.342698</v>
      </c>
      <c r="BS153" s="44">
        <f t="shared" si="165"/>
        <v>-1.970601</v>
      </c>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7"/>
      <c r="DC153" s="107"/>
      <c r="DD153" s="107"/>
      <c r="DE153" s="107"/>
      <c r="DF153" s="107"/>
      <c r="DG153" s="107"/>
      <c r="DH153" s="107"/>
      <c r="DI153" s="107"/>
      <c r="DJ153" s="107"/>
      <c r="DK153" s="107"/>
      <c r="DL153" s="107"/>
      <c r="DM153" s="107"/>
      <c r="DN153" s="107"/>
      <c r="DO153" s="107"/>
      <c r="DP153" s="107"/>
      <c r="DQ153" s="107"/>
      <c r="DR153" s="107"/>
      <c r="DS153" s="107"/>
      <c r="DT153" s="107"/>
      <c r="DU153" s="107"/>
      <c r="DV153" s="107"/>
      <c r="DW153" s="107"/>
      <c r="DX153" s="107"/>
      <c r="DY153" s="107"/>
      <c r="DZ153" s="107"/>
      <c r="EA153" s="107"/>
      <c r="EB153" s="107"/>
      <c r="EC153" s="107"/>
      <c r="ED153" s="107"/>
      <c r="EE153" s="107"/>
      <c r="EF153" s="107"/>
      <c r="EG153" s="107"/>
      <c r="EH153" s="107"/>
      <c r="EI153" s="107"/>
      <c r="EJ153" s="107"/>
      <c r="EK153" s="107"/>
      <c r="EL153" s="107"/>
      <c r="EM153" s="107"/>
      <c r="EN153" s="107"/>
      <c r="EO153" s="107"/>
      <c r="EP153" s="107"/>
      <c r="EQ153" s="107"/>
      <c r="ER153" s="107"/>
      <c r="ES153" s="107"/>
      <c r="ET153" s="107"/>
      <c r="EU153" s="107"/>
      <c r="EV153" s="107"/>
      <c r="EW153" s="107"/>
      <c r="EX153" s="107"/>
      <c r="EY153" s="107"/>
      <c r="EZ153" s="107"/>
      <c r="FA153" s="107"/>
      <c r="FB153" s="107"/>
      <c r="FC153" s="107"/>
      <c r="FD153" s="107"/>
      <c r="FE153" s="107"/>
      <c r="FF153" s="107"/>
      <c r="FG153" s="107"/>
      <c r="FH153" s="107"/>
      <c r="FI153" s="107"/>
      <c r="FJ153" s="107"/>
      <c r="FK153" s="107"/>
      <c r="FL153" s="107"/>
      <c r="FM153" s="107"/>
      <c r="FN153" s="107"/>
      <c r="FO153" s="107"/>
      <c r="FP153" s="107"/>
      <c r="FQ153" s="107"/>
      <c r="FR153" s="107"/>
      <c r="FS153" s="107"/>
      <c r="FT153" s="107"/>
      <c r="FU153" s="107"/>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P153" s="107"/>
      <c r="GQ153" s="107"/>
      <c r="GR153" s="107"/>
      <c r="GS153" s="107"/>
      <c r="GT153" s="107"/>
      <c r="GU153" s="107"/>
      <c r="GV153" s="107"/>
      <c r="GW153" s="107"/>
      <c r="GX153" s="107"/>
      <c r="GY153" s="107"/>
      <c r="GZ153" s="107"/>
      <c r="HA153" s="107"/>
      <c r="HB153" s="107"/>
      <c r="HC153" s="107"/>
      <c r="HD153" s="107"/>
      <c r="HE153" s="107"/>
      <c r="HF153" s="107"/>
      <c r="HG153" s="107"/>
      <c r="HH153" s="107"/>
      <c r="HI153" s="107"/>
      <c r="HJ153" s="107"/>
      <c r="HK153" s="107"/>
      <c r="HL153" s="107"/>
      <c r="HM153" s="107"/>
      <c r="HN153" s="107"/>
      <c r="HO153" s="107"/>
      <c r="HP153" s="107"/>
      <c r="HQ153" s="107"/>
      <c r="HR153" s="107"/>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c r="IM153" s="107"/>
      <c r="IN153" s="107"/>
      <c r="IO153" s="107"/>
      <c r="IP153" s="107"/>
      <c r="IQ153" s="107"/>
      <c r="IR153" s="107"/>
      <c r="IS153" s="107"/>
      <c r="IT153" s="107"/>
      <c r="IU153" s="107"/>
      <c r="IV153" s="107"/>
    </row>
    <row r="154" spans="1:256" s="45" customFormat="1" ht="12.75">
      <c r="A154" s="117"/>
      <c r="B154" s="44" t="s">
        <v>274</v>
      </c>
      <c r="C154" s="44" t="s">
        <v>166</v>
      </c>
      <c r="D154" s="43"/>
      <c r="E154" s="43"/>
      <c r="F154" s="44"/>
      <c r="G154" s="44"/>
      <c r="H154" s="48" t="str">
        <f aca="true" t="shared" si="166" ref="H154:AM154">IF(H153&gt;=0,"count_r","count_l")</f>
        <v>count_l</v>
      </c>
      <c r="I154" s="48" t="str">
        <f t="shared" si="166"/>
        <v>count_l</v>
      </c>
      <c r="J154" s="48" t="str">
        <f t="shared" si="166"/>
        <v>count_l</v>
      </c>
      <c r="K154" s="48" t="str">
        <f t="shared" si="166"/>
        <v>count_l</v>
      </c>
      <c r="L154" s="48" t="str">
        <f t="shared" si="166"/>
        <v>count_r</v>
      </c>
      <c r="M154" s="48" t="str">
        <f t="shared" si="166"/>
        <v>count_r</v>
      </c>
      <c r="N154" s="48" t="str">
        <f t="shared" si="166"/>
        <v>count_l</v>
      </c>
      <c r="O154" s="48" t="str">
        <f t="shared" si="166"/>
        <v>count_r</v>
      </c>
      <c r="P154" s="48" t="str">
        <f t="shared" si="166"/>
        <v>count_l</v>
      </c>
      <c r="Q154" s="48" t="str">
        <f t="shared" si="166"/>
        <v>count_r</v>
      </c>
      <c r="R154" s="48" t="str">
        <f t="shared" si="166"/>
        <v>count_l</v>
      </c>
      <c r="S154" s="48" t="str">
        <f t="shared" si="166"/>
        <v>count_r</v>
      </c>
      <c r="T154" s="48" t="str">
        <f t="shared" si="166"/>
        <v>count_l</v>
      </c>
      <c r="U154" s="48" t="str">
        <f t="shared" si="166"/>
        <v>count_r</v>
      </c>
      <c r="V154" s="48" t="str">
        <f t="shared" si="166"/>
        <v>count_r</v>
      </c>
      <c r="W154" s="48" t="str">
        <f t="shared" si="166"/>
        <v>count_r</v>
      </c>
      <c r="X154" s="48" t="str">
        <f t="shared" si="166"/>
        <v>count_l</v>
      </c>
      <c r="Y154" s="48" t="str">
        <f t="shared" si="166"/>
        <v>count_l</v>
      </c>
      <c r="Z154" s="48" t="str">
        <f t="shared" si="166"/>
        <v>count_l</v>
      </c>
      <c r="AA154" s="48" t="str">
        <f t="shared" si="166"/>
        <v>count_l</v>
      </c>
      <c r="AB154" s="48" t="str">
        <f t="shared" si="166"/>
        <v>count_l</v>
      </c>
      <c r="AC154" s="48" t="str">
        <f t="shared" si="166"/>
        <v>count_r</v>
      </c>
      <c r="AD154" s="48" t="str">
        <f t="shared" si="166"/>
        <v>count_l</v>
      </c>
      <c r="AE154" s="48" t="str">
        <f t="shared" si="166"/>
        <v>count_r</v>
      </c>
      <c r="AF154" s="48" t="str">
        <f t="shared" si="166"/>
        <v>count_l</v>
      </c>
      <c r="AG154" s="48" t="str">
        <f t="shared" si="166"/>
        <v>count_r</v>
      </c>
      <c r="AH154" s="48" t="str">
        <f t="shared" si="166"/>
        <v>count_l</v>
      </c>
      <c r="AI154" s="48" t="str">
        <f t="shared" si="166"/>
        <v>count_r</v>
      </c>
      <c r="AJ154" s="48" t="str">
        <f t="shared" si="166"/>
        <v>count_l</v>
      </c>
      <c r="AK154" s="48" t="str">
        <f t="shared" si="166"/>
        <v>count_l</v>
      </c>
      <c r="AL154" s="48" t="str">
        <f t="shared" si="166"/>
        <v>count_l</v>
      </c>
      <c r="AM154" s="48" t="str">
        <f t="shared" si="166"/>
        <v>count_l</v>
      </c>
      <c r="AN154" s="48" t="str">
        <f aca="true" t="shared" si="167" ref="AN154:BS154">IF(AN153&gt;=0,"count_r","count_l")</f>
        <v>count_l</v>
      </c>
      <c r="AO154" s="48" t="str">
        <f t="shared" si="167"/>
        <v>count_r</v>
      </c>
      <c r="AP154" s="48" t="str">
        <f t="shared" si="167"/>
        <v>count_r</v>
      </c>
      <c r="AQ154" s="48" t="str">
        <f t="shared" si="167"/>
        <v>count_r</v>
      </c>
      <c r="AR154" s="48" t="str">
        <f t="shared" si="167"/>
        <v>count_r</v>
      </c>
      <c r="AS154" s="48" t="str">
        <f t="shared" si="167"/>
        <v>count_r</v>
      </c>
      <c r="AT154" s="48" t="str">
        <f t="shared" si="167"/>
        <v>count_r</v>
      </c>
      <c r="AU154" s="48" t="str">
        <f t="shared" si="167"/>
        <v>count_l</v>
      </c>
      <c r="AV154" s="48" t="str">
        <f t="shared" si="167"/>
        <v>count_l</v>
      </c>
      <c r="AW154" s="48" t="str">
        <f t="shared" si="167"/>
        <v>count_r</v>
      </c>
      <c r="AX154" s="48" t="str">
        <f t="shared" si="167"/>
        <v>count_r</v>
      </c>
      <c r="AY154" s="48" t="str">
        <f t="shared" si="167"/>
        <v>count_r</v>
      </c>
      <c r="AZ154" s="48" t="str">
        <f t="shared" si="167"/>
        <v>count_l</v>
      </c>
      <c r="BA154" s="48" t="str">
        <f t="shared" si="167"/>
        <v>count_r</v>
      </c>
      <c r="BB154" s="48" t="str">
        <f t="shared" si="167"/>
        <v>count_l</v>
      </c>
      <c r="BC154" s="48" t="str">
        <f t="shared" si="167"/>
        <v>count_r</v>
      </c>
      <c r="BD154" s="48" t="str">
        <f t="shared" si="167"/>
        <v>count_r</v>
      </c>
      <c r="BE154" s="48" t="str">
        <f t="shared" si="167"/>
        <v>count_r</v>
      </c>
      <c r="BF154" s="48" t="str">
        <f t="shared" si="167"/>
        <v>count_l</v>
      </c>
      <c r="BG154" s="48" t="str">
        <f t="shared" si="167"/>
        <v>count_l</v>
      </c>
      <c r="BH154" s="48" t="str">
        <f t="shared" si="167"/>
        <v>count_l</v>
      </c>
      <c r="BI154" s="48" t="str">
        <f t="shared" si="167"/>
        <v>count_l</v>
      </c>
      <c r="BJ154" s="48" t="str">
        <f t="shared" si="167"/>
        <v>count_l</v>
      </c>
      <c r="BK154" s="48" t="str">
        <f t="shared" si="167"/>
        <v>count_l</v>
      </c>
      <c r="BL154" s="48" t="str">
        <f t="shared" si="167"/>
        <v>count_r</v>
      </c>
      <c r="BM154" s="48" t="str">
        <f t="shared" si="167"/>
        <v>count_l</v>
      </c>
      <c r="BN154" s="48" t="str">
        <f t="shared" si="167"/>
        <v>count_r</v>
      </c>
      <c r="BO154" s="48" t="str">
        <f t="shared" si="167"/>
        <v>count_l</v>
      </c>
      <c r="BP154" s="48" t="str">
        <f t="shared" si="167"/>
        <v>count_r</v>
      </c>
      <c r="BQ154" s="48" t="str">
        <f t="shared" si="167"/>
        <v>count_l</v>
      </c>
      <c r="BR154" s="48" t="str">
        <f t="shared" si="167"/>
        <v>count_r</v>
      </c>
      <c r="BS154" s="48" t="str">
        <f t="shared" si="167"/>
        <v>count_l</v>
      </c>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7"/>
      <c r="DC154" s="107"/>
      <c r="DD154" s="107"/>
      <c r="DE154" s="107"/>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07"/>
      <c r="EI154" s="107"/>
      <c r="EJ154" s="107"/>
      <c r="EK154" s="107"/>
      <c r="EL154" s="107"/>
      <c r="EM154" s="107"/>
      <c r="EN154" s="107"/>
      <c r="EO154" s="107"/>
      <c r="EP154" s="107"/>
      <c r="EQ154" s="107"/>
      <c r="ER154" s="107"/>
      <c r="ES154" s="107"/>
      <c r="ET154" s="107"/>
      <c r="EU154" s="107"/>
      <c r="EV154" s="107"/>
      <c r="EW154" s="107"/>
      <c r="EX154" s="107"/>
      <c r="EY154" s="107"/>
      <c r="EZ154" s="107"/>
      <c r="FA154" s="107"/>
      <c r="FB154" s="107"/>
      <c r="FC154" s="107"/>
      <c r="FD154" s="107"/>
      <c r="FE154" s="107"/>
      <c r="FF154" s="107"/>
      <c r="FG154" s="107"/>
      <c r="FH154" s="107"/>
      <c r="FI154" s="107"/>
      <c r="FJ154" s="107"/>
      <c r="FK154" s="107"/>
      <c r="FL154" s="107"/>
      <c r="FM154" s="107"/>
      <c r="FN154" s="107"/>
      <c r="FO154" s="107"/>
      <c r="FP154" s="107"/>
      <c r="FQ154" s="107"/>
      <c r="FR154" s="107"/>
      <c r="FS154" s="107"/>
      <c r="FT154" s="107"/>
      <c r="FU154" s="107"/>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P154" s="107"/>
      <c r="GQ154" s="107"/>
      <c r="GR154" s="107"/>
      <c r="GS154" s="107"/>
      <c r="GT154" s="107"/>
      <c r="GU154" s="107"/>
      <c r="GV154" s="107"/>
      <c r="GW154" s="107"/>
      <c r="GX154" s="107"/>
      <c r="GY154" s="107"/>
      <c r="GZ154" s="107"/>
      <c r="HA154" s="107"/>
      <c r="HB154" s="107"/>
      <c r="HC154" s="107"/>
      <c r="HD154" s="107"/>
      <c r="HE154" s="107"/>
      <c r="HF154" s="107"/>
      <c r="HG154" s="107"/>
      <c r="HH154" s="107"/>
      <c r="HI154" s="107"/>
      <c r="HJ154" s="107"/>
      <c r="HK154" s="107"/>
      <c r="HL154" s="107"/>
      <c r="HM154" s="107"/>
      <c r="HN154" s="107"/>
      <c r="HO154" s="107"/>
      <c r="HP154" s="107"/>
      <c r="HQ154" s="107"/>
      <c r="HR154" s="107"/>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c r="IM154" s="107"/>
      <c r="IN154" s="107"/>
      <c r="IO154" s="107"/>
      <c r="IP154" s="107"/>
      <c r="IQ154" s="107"/>
      <c r="IR154" s="107"/>
      <c r="IS154" s="107"/>
      <c r="IT154" s="107"/>
      <c r="IU154" s="107"/>
      <c r="IV154" s="107"/>
    </row>
    <row r="155" spans="1:256" s="45" customFormat="1" ht="12.75">
      <c r="A155" s="117"/>
      <c r="B155" s="44" t="s">
        <v>275</v>
      </c>
      <c r="C155" s="44" t="s">
        <v>167</v>
      </c>
      <c r="D155" s="43"/>
      <c r="E155" s="43" t="s">
        <v>168</v>
      </c>
      <c r="F155" s="95"/>
      <c r="G155" s="49">
        <v>12</v>
      </c>
      <c r="H155" s="49">
        <f aca="true" t="shared" si="168" ref="H155:P155">+H152/($F$4/1000*PI())*6</f>
        <v>12</v>
      </c>
      <c r="I155" s="49">
        <f t="shared" si="168"/>
        <v>12</v>
      </c>
      <c r="J155" s="49">
        <f t="shared" si="168"/>
        <v>12</v>
      </c>
      <c r="K155" s="49">
        <f t="shared" si="168"/>
        <v>12</v>
      </c>
      <c r="L155" s="49">
        <f t="shared" si="168"/>
        <v>12</v>
      </c>
      <c r="M155" s="49">
        <f t="shared" si="168"/>
        <v>12</v>
      </c>
      <c r="N155" s="49">
        <f t="shared" si="168"/>
        <v>12</v>
      </c>
      <c r="O155" s="49">
        <f t="shared" si="168"/>
        <v>12</v>
      </c>
      <c r="P155" s="49">
        <f t="shared" si="168"/>
        <v>12.000000000000004</v>
      </c>
      <c r="Q155" s="49">
        <f aca="true" t="shared" si="169" ref="Q155:BS155">+Q152/($F$4/1000*PI())*6</f>
        <v>12</v>
      </c>
      <c r="R155" s="49">
        <f t="shared" si="169"/>
        <v>12.000000000000004</v>
      </c>
      <c r="S155" s="49">
        <f t="shared" si="169"/>
        <v>12</v>
      </c>
      <c r="T155" s="49">
        <f t="shared" si="169"/>
        <v>12.000000000000004</v>
      </c>
      <c r="U155" s="49">
        <f t="shared" si="169"/>
        <v>12</v>
      </c>
      <c r="V155" s="49">
        <f t="shared" si="169"/>
        <v>12</v>
      </c>
      <c r="W155" s="49">
        <f t="shared" si="169"/>
        <v>12</v>
      </c>
      <c r="X155" s="49">
        <f t="shared" si="169"/>
        <v>12</v>
      </c>
      <c r="Y155" s="49">
        <f t="shared" si="169"/>
        <v>12.000000000000004</v>
      </c>
      <c r="Z155" s="49">
        <f t="shared" si="169"/>
        <v>12.000000000000004</v>
      </c>
      <c r="AA155" s="49">
        <f t="shared" si="169"/>
        <v>12</v>
      </c>
      <c r="AB155" s="49">
        <f t="shared" si="169"/>
        <v>12.000000000000004</v>
      </c>
      <c r="AC155" s="49">
        <f t="shared" si="169"/>
        <v>12</v>
      </c>
      <c r="AD155" s="49">
        <f t="shared" si="169"/>
        <v>12</v>
      </c>
      <c r="AE155" s="49">
        <f t="shared" si="169"/>
        <v>12</v>
      </c>
      <c r="AF155" s="49">
        <f t="shared" si="169"/>
        <v>12.000000000000004</v>
      </c>
      <c r="AG155" s="49">
        <f t="shared" si="169"/>
        <v>12</v>
      </c>
      <c r="AH155" s="49">
        <f t="shared" si="169"/>
        <v>12.000000000000004</v>
      </c>
      <c r="AI155" s="49">
        <f t="shared" si="169"/>
        <v>12</v>
      </c>
      <c r="AJ155" s="49">
        <f t="shared" si="169"/>
        <v>12.000000000000004</v>
      </c>
      <c r="AK155" s="49">
        <f t="shared" si="169"/>
        <v>12</v>
      </c>
      <c r="AL155" s="49">
        <f t="shared" si="169"/>
        <v>12</v>
      </c>
      <c r="AM155" s="49">
        <f t="shared" si="169"/>
        <v>12</v>
      </c>
      <c r="AN155" s="49">
        <f t="shared" si="169"/>
        <v>12</v>
      </c>
      <c r="AO155" s="49">
        <f t="shared" si="169"/>
        <v>12</v>
      </c>
      <c r="AP155" s="49">
        <f t="shared" si="169"/>
        <v>12</v>
      </c>
      <c r="AQ155" s="49">
        <f t="shared" si="169"/>
        <v>12.000000000000004</v>
      </c>
      <c r="AR155" s="49">
        <f t="shared" si="169"/>
        <v>12.000000000000004</v>
      </c>
      <c r="AS155" s="49">
        <f t="shared" si="169"/>
        <v>12</v>
      </c>
      <c r="AT155" s="49">
        <f t="shared" si="169"/>
        <v>12</v>
      </c>
      <c r="AU155" s="49">
        <f t="shared" si="169"/>
        <v>12</v>
      </c>
      <c r="AV155" s="49">
        <f t="shared" si="169"/>
        <v>12</v>
      </c>
      <c r="AW155" s="49">
        <f t="shared" si="169"/>
        <v>11.999999999999998</v>
      </c>
      <c r="AX155" s="49">
        <f t="shared" si="169"/>
        <v>12.000000000000004</v>
      </c>
      <c r="AY155" s="49">
        <f t="shared" si="169"/>
        <v>12</v>
      </c>
      <c r="AZ155" s="49">
        <f t="shared" si="169"/>
        <v>12.000000000000004</v>
      </c>
      <c r="BA155" s="49">
        <f t="shared" si="169"/>
        <v>12</v>
      </c>
      <c r="BB155" s="49">
        <f t="shared" si="169"/>
        <v>12.000000000000004</v>
      </c>
      <c r="BC155" s="49">
        <f t="shared" si="169"/>
        <v>12</v>
      </c>
      <c r="BD155" s="49">
        <f t="shared" si="169"/>
        <v>12.000000000000004</v>
      </c>
      <c r="BE155" s="49">
        <f t="shared" si="169"/>
        <v>12</v>
      </c>
      <c r="BF155" s="49">
        <f t="shared" si="169"/>
        <v>12.000000000000004</v>
      </c>
      <c r="BG155" s="49">
        <f t="shared" si="169"/>
        <v>12</v>
      </c>
      <c r="BH155" s="49">
        <f t="shared" si="169"/>
        <v>12.000000000000004</v>
      </c>
      <c r="BI155" s="49">
        <f t="shared" si="169"/>
        <v>12</v>
      </c>
      <c r="BJ155" s="49">
        <f t="shared" si="169"/>
        <v>12.000000000000004</v>
      </c>
      <c r="BK155" s="49">
        <f t="shared" si="169"/>
        <v>12.000000000000004</v>
      </c>
      <c r="BL155" s="49">
        <f t="shared" si="169"/>
        <v>12</v>
      </c>
      <c r="BM155" s="49">
        <f t="shared" si="169"/>
        <v>12.000000000000004</v>
      </c>
      <c r="BN155" s="49">
        <f t="shared" si="169"/>
        <v>12</v>
      </c>
      <c r="BO155" s="49">
        <f t="shared" si="169"/>
        <v>12.000000000000004</v>
      </c>
      <c r="BP155" s="49">
        <f t="shared" si="169"/>
        <v>12</v>
      </c>
      <c r="BQ155" s="49">
        <f t="shared" si="169"/>
        <v>12</v>
      </c>
      <c r="BR155" s="49">
        <f t="shared" si="169"/>
        <v>12</v>
      </c>
      <c r="BS155" s="49">
        <f t="shared" si="169"/>
        <v>12.000000000000004</v>
      </c>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7"/>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7"/>
      <c r="DY155" s="107"/>
      <c r="DZ155" s="107"/>
      <c r="EA155" s="107"/>
      <c r="EB155" s="107"/>
      <c r="EC155" s="107"/>
      <c r="ED155" s="107"/>
      <c r="EE155" s="107"/>
      <c r="EF155" s="107"/>
      <c r="EG155" s="107"/>
      <c r="EH155" s="107"/>
      <c r="EI155" s="107"/>
      <c r="EJ155" s="107"/>
      <c r="EK155" s="107"/>
      <c r="EL155" s="107"/>
      <c r="EM155" s="107"/>
      <c r="EN155" s="107"/>
      <c r="EO155" s="107"/>
      <c r="EP155" s="107"/>
      <c r="EQ155" s="107"/>
      <c r="ER155" s="107"/>
      <c r="ES155" s="107"/>
      <c r="ET155" s="107"/>
      <c r="EU155" s="107"/>
      <c r="EV155" s="107"/>
      <c r="EW155" s="107"/>
      <c r="EX155" s="107"/>
      <c r="EY155" s="107"/>
      <c r="EZ155" s="107"/>
      <c r="FA155" s="107"/>
      <c r="FB155" s="107"/>
      <c r="FC155" s="107"/>
      <c r="FD155" s="107"/>
      <c r="FE155" s="107"/>
      <c r="FF155" s="107"/>
      <c r="FG155" s="107"/>
      <c r="FH155" s="107"/>
      <c r="FI155" s="107"/>
      <c r="FJ155" s="107"/>
      <c r="FK155" s="107"/>
      <c r="FL155" s="107"/>
      <c r="FM155" s="107"/>
      <c r="FN155" s="107"/>
      <c r="FO155" s="107"/>
      <c r="FP155" s="107"/>
      <c r="FQ155" s="107"/>
      <c r="FR155" s="107"/>
      <c r="FS155" s="107"/>
      <c r="FT155" s="107"/>
      <c r="FU155" s="107"/>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P155" s="107"/>
      <c r="GQ155" s="107"/>
      <c r="GR155" s="107"/>
      <c r="GS155" s="107"/>
      <c r="GT155" s="107"/>
      <c r="GU155" s="107"/>
      <c r="GV155" s="107"/>
      <c r="GW155" s="107"/>
      <c r="GX155" s="107"/>
      <c r="GY155" s="107"/>
      <c r="GZ155" s="107"/>
      <c r="HA155" s="107"/>
      <c r="HB155" s="107"/>
      <c r="HC155" s="107"/>
      <c r="HD155" s="107"/>
      <c r="HE155" s="107"/>
      <c r="HF155" s="107"/>
      <c r="HG155" s="107"/>
      <c r="HH155" s="107"/>
      <c r="HI155" s="107"/>
      <c r="HJ155" s="107"/>
      <c r="HK155" s="107"/>
      <c r="HL155" s="107"/>
      <c r="HM155" s="107"/>
      <c r="HN155" s="107"/>
      <c r="HO155" s="107"/>
      <c r="HP155" s="107"/>
      <c r="HQ155" s="107"/>
      <c r="HR155" s="107"/>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c r="IM155" s="107"/>
      <c r="IN155" s="107"/>
      <c r="IO155" s="107"/>
      <c r="IP155" s="107"/>
      <c r="IQ155" s="107"/>
      <c r="IR155" s="107"/>
      <c r="IS155" s="107"/>
      <c r="IT155" s="107"/>
      <c r="IU155" s="107"/>
      <c r="IV155" s="107"/>
    </row>
    <row r="156" spans="1:256" s="45" customFormat="1" ht="12.75">
      <c r="A156" s="117"/>
      <c r="B156" s="44" t="s">
        <v>276</v>
      </c>
      <c r="C156" s="44" t="s">
        <v>169</v>
      </c>
      <c r="D156" s="43"/>
      <c r="E156" s="43"/>
      <c r="F156" s="44"/>
      <c r="G156" s="48" t="str">
        <f aca="true" t="shared" si="170" ref="G156:P156">IF(G153&gt;=0,"L","R")</f>
        <v>L</v>
      </c>
      <c r="H156" s="48" t="str">
        <f t="shared" si="170"/>
        <v>R</v>
      </c>
      <c r="I156" s="48" t="str">
        <f t="shared" si="170"/>
        <v>R</v>
      </c>
      <c r="J156" s="48" t="str">
        <f t="shared" si="170"/>
        <v>R</v>
      </c>
      <c r="K156" s="48" t="str">
        <f t="shared" si="170"/>
        <v>R</v>
      </c>
      <c r="L156" s="48" t="str">
        <f t="shared" si="170"/>
        <v>L</v>
      </c>
      <c r="M156" s="48" t="str">
        <f t="shared" si="170"/>
        <v>L</v>
      </c>
      <c r="N156" s="48" t="str">
        <f t="shared" si="170"/>
        <v>R</v>
      </c>
      <c r="O156" s="48" t="str">
        <f t="shared" si="170"/>
        <v>L</v>
      </c>
      <c r="P156" s="48" t="str">
        <f t="shared" si="170"/>
        <v>R</v>
      </c>
      <c r="Q156" s="48" t="str">
        <f aca="true" t="shared" si="171" ref="Q156:BS156">IF(Q153&gt;=0,"L","R")</f>
        <v>L</v>
      </c>
      <c r="R156" s="48" t="str">
        <f t="shared" si="171"/>
        <v>R</v>
      </c>
      <c r="S156" s="48" t="str">
        <f t="shared" si="171"/>
        <v>L</v>
      </c>
      <c r="T156" s="48" t="str">
        <f t="shared" si="171"/>
        <v>R</v>
      </c>
      <c r="U156" s="48" t="str">
        <f t="shared" si="171"/>
        <v>L</v>
      </c>
      <c r="V156" s="48" t="str">
        <f t="shared" si="171"/>
        <v>L</v>
      </c>
      <c r="W156" s="48" t="str">
        <f t="shared" si="171"/>
        <v>L</v>
      </c>
      <c r="X156" s="48" t="str">
        <f t="shared" si="171"/>
        <v>R</v>
      </c>
      <c r="Y156" s="48" t="str">
        <f t="shared" si="171"/>
        <v>R</v>
      </c>
      <c r="Z156" s="48" t="str">
        <f t="shared" si="171"/>
        <v>R</v>
      </c>
      <c r="AA156" s="48" t="str">
        <f t="shared" si="171"/>
        <v>R</v>
      </c>
      <c r="AB156" s="48" t="str">
        <f t="shared" si="171"/>
        <v>R</v>
      </c>
      <c r="AC156" s="48" t="str">
        <f t="shared" si="171"/>
        <v>L</v>
      </c>
      <c r="AD156" s="48" t="str">
        <f t="shared" si="171"/>
        <v>R</v>
      </c>
      <c r="AE156" s="48" t="str">
        <f t="shared" si="171"/>
        <v>L</v>
      </c>
      <c r="AF156" s="48" t="str">
        <f t="shared" si="171"/>
        <v>R</v>
      </c>
      <c r="AG156" s="48" t="str">
        <f t="shared" si="171"/>
        <v>L</v>
      </c>
      <c r="AH156" s="48" t="str">
        <f t="shared" si="171"/>
        <v>R</v>
      </c>
      <c r="AI156" s="48" t="str">
        <f t="shared" si="171"/>
        <v>L</v>
      </c>
      <c r="AJ156" s="48" t="str">
        <f t="shared" si="171"/>
        <v>R</v>
      </c>
      <c r="AK156" s="48" t="str">
        <f t="shared" si="171"/>
        <v>R</v>
      </c>
      <c r="AL156" s="48" t="str">
        <f t="shared" si="171"/>
        <v>R</v>
      </c>
      <c r="AM156" s="48" t="str">
        <f t="shared" si="171"/>
        <v>R</v>
      </c>
      <c r="AN156" s="48" t="str">
        <f t="shared" si="171"/>
        <v>R</v>
      </c>
      <c r="AO156" s="48" t="str">
        <f t="shared" si="171"/>
        <v>L</v>
      </c>
      <c r="AP156" s="48" t="str">
        <f t="shared" si="171"/>
        <v>L</v>
      </c>
      <c r="AQ156" s="48" t="str">
        <f t="shared" si="171"/>
        <v>L</v>
      </c>
      <c r="AR156" s="48" t="str">
        <f t="shared" si="171"/>
        <v>L</v>
      </c>
      <c r="AS156" s="48" t="str">
        <f t="shared" si="171"/>
        <v>L</v>
      </c>
      <c r="AT156" s="48" t="str">
        <f t="shared" si="171"/>
        <v>L</v>
      </c>
      <c r="AU156" s="48" t="str">
        <f t="shared" si="171"/>
        <v>R</v>
      </c>
      <c r="AV156" s="48" t="str">
        <f t="shared" si="171"/>
        <v>R</v>
      </c>
      <c r="AW156" s="48" t="str">
        <f t="shared" si="171"/>
        <v>L</v>
      </c>
      <c r="AX156" s="48" t="str">
        <f t="shared" si="171"/>
        <v>L</v>
      </c>
      <c r="AY156" s="48" t="str">
        <f t="shared" si="171"/>
        <v>L</v>
      </c>
      <c r="AZ156" s="48" t="str">
        <f t="shared" si="171"/>
        <v>R</v>
      </c>
      <c r="BA156" s="48" t="str">
        <f t="shared" si="171"/>
        <v>L</v>
      </c>
      <c r="BB156" s="48" t="str">
        <f t="shared" si="171"/>
        <v>R</v>
      </c>
      <c r="BC156" s="48" t="str">
        <f t="shared" si="171"/>
        <v>L</v>
      </c>
      <c r="BD156" s="48" t="str">
        <f t="shared" si="171"/>
        <v>L</v>
      </c>
      <c r="BE156" s="48" t="str">
        <f t="shared" si="171"/>
        <v>L</v>
      </c>
      <c r="BF156" s="48" t="str">
        <f t="shared" si="171"/>
        <v>R</v>
      </c>
      <c r="BG156" s="48" t="str">
        <f t="shared" si="171"/>
        <v>R</v>
      </c>
      <c r="BH156" s="48" t="str">
        <f t="shared" si="171"/>
        <v>R</v>
      </c>
      <c r="BI156" s="48" t="str">
        <f t="shared" si="171"/>
        <v>R</v>
      </c>
      <c r="BJ156" s="48" t="str">
        <f t="shared" si="171"/>
        <v>R</v>
      </c>
      <c r="BK156" s="48" t="str">
        <f t="shared" si="171"/>
        <v>R</v>
      </c>
      <c r="BL156" s="48" t="str">
        <f t="shared" si="171"/>
        <v>L</v>
      </c>
      <c r="BM156" s="48" t="str">
        <f t="shared" si="171"/>
        <v>R</v>
      </c>
      <c r="BN156" s="48" t="str">
        <f t="shared" si="171"/>
        <v>L</v>
      </c>
      <c r="BO156" s="48" t="str">
        <f t="shared" si="171"/>
        <v>R</v>
      </c>
      <c r="BP156" s="48" t="str">
        <f t="shared" si="171"/>
        <v>L</v>
      </c>
      <c r="BQ156" s="48" t="str">
        <f t="shared" si="171"/>
        <v>R</v>
      </c>
      <c r="BR156" s="48" t="str">
        <f t="shared" si="171"/>
        <v>L</v>
      </c>
      <c r="BS156" s="48" t="str">
        <f t="shared" si="171"/>
        <v>R</v>
      </c>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7"/>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07"/>
      <c r="EI156" s="107"/>
      <c r="EJ156" s="107"/>
      <c r="EK156" s="107"/>
      <c r="EL156" s="107"/>
      <c r="EM156" s="107"/>
      <c r="EN156" s="107"/>
      <c r="EO156" s="107"/>
      <c r="EP156" s="107"/>
      <c r="EQ156" s="107"/>
      <c r="ER156" s="107"/>
      <c r="ES156" s="107"/>
      <c r="ET156" s="107"/>
      <c r="EU156" s="107"/>
      <c r="EV156" s="107"/>
      <c r="EW156" s="107"/>
      <c r="EX156" s="107"/>
      <c r="EY156" s="107"/>
      <c r="EZ156" s="107"/>
      <c r="FA156" s="107"/>
      <c r="FB156" s="107"/>
      <c r="FC156" s="107"/>
      <c r="FD156" s="107"/>
      <c r="FE156" s="107"/>
      <c r="FF156" s="107"/>
      <c r="FG156" s="107"/>
      <c r="FH156" s="107"/>
      <c r="FI156" s="107"/>
      <c r="FJ156" s="107"/>
      <c r="FK156" s="107"/>
      <c r="FL156" s="107"/>
      <c r="FM156" s="107"/>
      <c r="FN156" s="107"/>
      <c r="FO156" s="107"/>
      <c r="FP156" s="107"/>
      <c r="FQ156" s="107"/>
      <c r="FR156" s="107"/>
      <c r="FS156" s="107"/>
      <c r="FT156" s="107"/>
      <c r="FU156" s="107"/>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P156" s="107"/>
      <c r="GQ156" s="107"/>
      <c r="GR156" s="107"/>
      <c r="GS156" s="107"/>
      <c r="GT156" s="107"/>
      <c r="GU156" s="107"/>
      <c r="GV156" s="107"/>
      <c r="GW156" s="107"/>
      <c r="GX156" s="107"/>
      <c r="GY156" s="107"/>
      <c r="GZ156" s="107"/>
      <c r="HA156" s="107"/>
      <c r="HB156" s="107"/>
      <c r="HC156" s="107"/>
      <c r="HD156" s="107"/>
      <c r="HE156" s="107"/>
      <c r="HF156" s="107"/>
      <c r="HG156" s="107"/>
      <c r="HH156" s="107"/>
      <c r="HI156" s="107"/>
      <c r="HJ156" s="107"/>
      <c r="HK156" s="107"/>
      <c r="HL156" s="107"/>
      <c r="HM156" s="107"/>
      <c r="HN156" s="107"/>
      <c r="HO156" s="107"/>
      <c r="HP156" s="107"/>
      <c r="HQ156" s="107"/>
      <c r="HR156" s="107"/>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c r="IM156" s="107"/>
      <c r="IN156" s="107"/>
      <c r="IO156" s="107"/>
      <c r="IP156" s="107"/>
      <c r="IQ156" s="107"/>
      <c r="IR156" s="107"/>
      <c r="IS156" s="107"/>
      <c r="IT156" s="107"/>
      <c r="IU156" s="107"/>
      <c r="IV156" s="107"/>
    </row>
    <row r="157" spans="1:256" s="45" customFormat="1" ht="12.75">
      <c r="A157" s="117"/>
      <c r="B157" s="44" t="s">
        <v>277</v>
      </c>
      <c r="C157" s="44" t="s">
        <v>170</v>
      </c>
      <c r="D157" s="43" t="s">
        <v>170</v>
      </c>
      <c r="E157" s="43"/>
      <c r="F157" s="44"/>
      <c r="G157" s="49">
        <f>+$F$110</f>
        <v>62</v>
      </c>
      <c r="H157" s="49">
        <f aca="true" t="shared" si="172" ref="H157:P157">+H110</f>
        <v>84</v>
      </c>
      <c r="I157" s="49">
        <f t="shared" si="172"/>
        <v>85</v>
      </c>
      <c r="J157" s="49">
        <f t="shared" si="172"/>
        <v>78</v>
      </c>
      <c r="K157" s="49">
        <f t="shared" si="172"/>
        <v>76</v>
      </c>
      <c r="L157" s="49">
        <f t="shared" si="172"/>
        <v>43</v>
      </c>
      <c r="M157" s="49">
        <f t="shared" si="172"/>
        <v>45</v>
      </c>
      <c r="N157" s="49">
        <f t="shared" si="172"/>
        <v>65</v>
      </c>
      <c r="O157" s="49">
        <f t="shared" si="172"/>
        <v>60</v>
      </c>
      <c r="P157" s="49">
        <f t="shared" si="172"/>
        <v>64</v>
      </c>
      <c r="Q157" s="49">
        <f aca="true" t="shared" si="173" ref="Q157:BS157">+Q110</f>
        <v>60</v>
      </c>
      <c r="R157" s="49">
        <f t="shared" si="173"/>
        <v>64</v>
      </c>
      <c r="S157" s="49">
        <f t="shared" si="173"/>
        <v>60</v>
      </c>
      <c r="T157" s="49">
        <f t="shared" si="173"/>
        <v>68</v>
      </c>
      <c r="U157" s="49">
        <f t="shared" si="173"/>
        <v>42</v>
      </c>
      <c r="V157" s="49">
        <f t="shared" si="173"/>
        <v>54</v>
      </c>
      <c r="W157" s="49">
        <f t="shared" si="173"/>
        <v>58</v>
      </c>
      <c r="X157" s="49">
        <f t="shared" si="173"/>
        <v>101</v>
      </c>
      <c r="Y157" s="49">
        <f t="shared" si="173"/>
        <v>86</v>
      </c>
      <c r="Z157" s="49">
        <f t="shared" si="173"/>
        <v>85</v>
      </c>
      <c r="AA157" s="49">
        <f t="shared" si="173"/>
        <v>79</v>
      </c>
      <c r="AB157" s="49">
        <f t="shared" si="173"/>
        <v>76</v>
      </c>
      <c r="AC157" s="49">
        <f t="shared" si="173"/>
        <v>56</v>
      </c>
      <c r="AD157" s="49">
        <f t="shared" si="173"/>
        <v>64</v>
      </c>
      <c r="AE157" s="49">
        <f t="shared" si="173"/>
        <v>60</v>
      </c>
      <c r="AF157" s="49">
        <f t="shared" si="173"/>
        <v>64</v>
      </c>
      <c r="AG157" s="49">
        <f t="shared" si="173"/>
        <v>60</v>
      </c>
      <c r="AH157" s="49">
        <f t="shared" si="173"/>
        <v>64</v>
      </c>
      <c r="AI157" s="49">
        <f t="shared" si="173"/>
        <v>61</v>
      </c>
      <c r="AJ157" s="49">
        <f t="shared" si="173"/>
        <v>63</v>
      </c>
      <c r="AK157" s="49">
        <f t="shared" si="173"/>
        <v>62</v>
      </c>
      <c r="AL157" s="49">
        <f t="shared" si="173"/>
        <v>80</v>
      </c>
      <c r="AM157" s="49">
        <f t="shared" si="173"/>
        <v>68</v>
      </c>
      <c r="AN157" s="49">
        <f t="shared" si="173"/>
        <v>65</v>
      </c>
      <c r="AO157" s="49">
        <f t="shared" si="173"/>
        <v>43</v>
      </c>
      <c r="AP157" s="49">
        <f t="shared" si="173"/>
        <v>23</v>
      </c>
      <c r="AQ157" s="49">
        <f t="shared" si="173"/>
        <v>38</v>
      </c>
      <c r="AR157" s="49">
        <f t="shared" si="173"/>
        <v>40</v>
      </c>
      <c r="AS157" s="49">
        <f t="shared" si="173"/>
        <v>50</v>
      </c>
      <c r="AT157" s="49">
        <f t="shared" si="173"/>
        <v>54</v>
      </c>
      <c r="AU157" s="49">
        <f t="shared" si="173"/>
        <v>90</v>
      </c>
      <c r="AV157" s="49">
        <f t="shared" si="173"/>
        <v>89</v>
      </c>
      <c r="AW157" s="49">
        <f t="shared" si="173"/>
        <v>38</v>
      </c>
      <c r="AX157" s="49">
        <f t="shared" si="173"/>
        <v>50</v>
      </c>
      <c r="AY157" s="49">
        <f t="shared" si="173"/>
        <v>61</v>
      </c>
      <c r="AZ157" s="49">
        <f t="shared" si="173"/>
        <v>63</v>
      </c>
      <c r="BA157" s="49">
        <f t="shared" si="173"/>
        <v>61</v>
      </c>
      <c r="BB157" s="49">
        <f t="shared" si="173"/>
        <v>63</v>
      </c>
      <c r="BC157" s="49">
        <f t="shared" si="173"/>
        <v>61</v>
      </c>
      <c r="BD157" s="49">
        <f t="shared" si="173"/>
        <v>50</v>
      </c>
      <c r="BE157" s="49">
        <f t="shared" si="173"/>
        <v>60</v>
      </c>
      <c r="BF157" s="49">
        <f t="shared" si="173"/>
        <v>64</v>
      </c>
      <c r="BG157" s="49">
        <f t="shared" si="173"/>
        <v>101</v>
      </c>
      <c r="BH157" s="49">
        <f t="shared" si="173"/>
        <v>87</v>
      </c>
      <c r="BI157" s="49">
        <f t="shared" si="173"/>
        <v>86</v>
      </c>
      <c r="BJ157" s="49">
        <f t="shared" si="173"/>
        <v>73</v>
      </c>
      <c r="BK157" s="49">
        <f t="shared" si="173"/>
        <v>63</v>
      </c>
      <c r="BL157" s="49">
        <f t="shared" si="173"/>
        <v>61</v>
      </c>
      <c r="BM157" s="49">
        <f t="shared" si="173"/>
        <v>63</v>
      </c>
      <c r="BN157" s="49">
        <f t="shared" si="173"/>
        <v>60</v>
      </c>
      <c r="BO157" s="49">
        <f t="shared" si="173"/>
        <v>65</v>
      </c>
      <c r="BP157" s="49">
        <f t="shared" si="173"/>
        <v>59</v>
      </c>
      <c r="BQ157" s="49">
        <f t="shared" si="173"/>
        <v>64</v>
      </c>
      <c r="BR157" s="49">
        <f t="shared" si="173"/>
        <v>60</v>
      </c>
      <c r="BS157" s="49">
        <f t="shared" si="173"/>
        <v>65</v>
      </c>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7"/>
      <c r="DC157" s="107"/>
      <c r="DD157" s="107"/>
      <c r="DE157" s="107"/>
      <c r="DF157" s="107"/>
      <c r="DG157" s="107"/>
      <c r="DH157" s="107"/>
      <c r="DI157" s="107"/>
      <c r="DJ157" s="107"/>
      <c r="DK157" s="107"/>
      <c r="DL157" s="107"/>
      <c r="DM157" s="107"/>
      <c r="DN157" s="107"/>
      <c r="DO157" s="107"/>
      <c r="DP157" s="107"/>
      <c r="DQ157" s="107"/>
      <c r="DR157" s="107"/>
      <c r="DS157" s="107"/>
      <c r="DT157" s="107"/>
      <c r="DU157" s="107"/>
      <c r="DV157" s="107"/>
      <c r="DW157" s="107"/>
      <c r="DX157" s="107"/>
      <c r="DY157" s="107"/>
      <c r="DZ157" s="107"/>
      <c r="EA157" s="107"/>
      <c r="EB157" s="107"/>
      <c r="EC157" s="107"/>
      <c r="ED157" s="107"/>
      <c r="EE157" s="107"/>
      <c r="EF157" s="107"/>
      <c r="EG157" s="107"/>
      <c r="EH157" s="107"/>
      <c r="EI157" s="107"/>
      <c r="EJ157" s="107"/>
      <c r="EK157" s="107"/>
      <c r="EL157" s="107"/>
      <c r="EM157" s="107"/>
      <c r="EN157" s="107"/>
      <c r="EO157" s="107"/>
      <c r="EP157" s="107"/>
      <c r="EQ157" s="107"/>
      <c r="ER157" s="107"/>
      <c r="ES157" s="107"/>
      <c r="ET157" s="107"/>
      <c r="EU157" s="107"/>
      <c r="EV157" s="107"/>
      <c r="EW157" s="107"/>
      <c r="EX157" s="107"/>
      <c r="EY157" s="107"/>
      <c r="EZ157" s="107"/>
      <c r="FA157" s="107"/>
      <c r="FB157" s="107"/>
      <c r="FC157" s="107"/>
      <c r="FD157" s="107"/>
      <c r="FE157" s="107"/>
      <c r="FF157" s="107"/>
      <c r="FG157" s="107"/>
      <c r="FH157" s="107"/>
      <c r="FI157" s="107"/>
      <c r="FJ157" s="107"/>
      <c r="FK157" s="107"/>
      <c r="FL157" s="107"/>
      <c r="FM157" s="107"/>
      <c r="FN157" s="107"/>
      <c r="FO157" s="107"/>
      <c r="FP157" s="107"/>
      <c r="FQ157" s="107"/>
      <c r="FR157" s="107"/>
      <c r="FS157" s="107"/>
      <c r="FT157" s="107"/>
      <c r="FU157" s="107"/>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P157" s="107"/>
      <c r="GQ157" s="107"/>
      <c r="GR157" s="107"/>
      <c r="GS157" s="107"/>
      <c r="GT157" s="107"/>
      <c r="GU157" s="107"/>
      <c r="GV157" s="107"/>
      <c r="GW157" s="107"/>
      <c r="GX157" s="107"/>
      <c r="GY157" s="107"/>
      <c r="GZ157" s="107"/>
      <c r="HA157" s="107"/>
      <c r="HB157" s="107"/>
      <c r="HC157" s="107"/>
      <c r="HD157" s="107"/>
      <c r="HE157" s="107"/>
      <c r="HF157" s="107"/>
      <c r="HG157" s="107"/>
      <c r="HH157" s="107"/>
      <c r="HI157" s="107"/>
      <c r="HJ157" s="107"/>
      <c r="HK157" s="107"/>
      <c r="HL157" s="107"/>
      <c r="HM157" s="107"/>
      <c r="HN157" s="107"/>
      <c r="HO157" s="107"/>
      <c r="HP157" s="107"/>
      <c r="HQ157" s="107"/>
      <c r="HR157" s="107"/>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c r="IM157" s="107"/>
      <c r="IN157" s="107"/>
      <c r="IO157" s="107"/>
      <c r="IP157" s="107"/>
      <c r="IQ157" s="107"/>
      <c r="IR157" s="107"/>
      <c r="IS157" s="107"/>
      <c r="IT157" s="107"/>
      <c r="IU157" s="107"/>
      <c r="IV157" s="107"/>
    </row>
    <row r="158" spans="1:256" s="45" customFormat="1" ht="12.75">
      <c r="A158" s="117"/>
      <c r="B158" s="44" t="s">
        <v>278</v>
      </c>
      <c r="C158" s="44" t="s">
        <v>171</v>
      </c>
      <c r="D158" s="43"/>
      <c r="E158" s="43"/>
      <c r="F158" s="44"/>
      <c r="G158" s="48" t="s">
        <v>172</v>
      </c>
      <c r="H158" s="48" t="s">
        <v>172</v>
      </c>
      <c r="I158" s="48" t="s">
        <v>172</v>
      </c>
      <c r="J158" s="48" t="s">
        <v>172</v>
      </c>
      <c r="K158" s="48" t="s">
        <v>172</v>
      </c>
      <c r="L158" s="48" t="s">
        <v>172</v>
      </c>
      <c r="M158" s="48" t="s">
        <v>172</v>
      </c>
      <c r="N158" s="48" t="s">
        <v>172</v>
      </c>
      <c r="O158" s="48" t="s">
        <v>172</v>
      </c>
      <c r="P158" s="48" t="s">
        <v>172</v>
      </c>
      <c r="Q158" s="48" t="s">
        <v>172</v>
      </c>
      <c r="R158" s="48" t="s">
        <v>172</v>
      </c>
      <c r="S158" s="48" t="s">
        <v>172</v>
      </c>
      <c r="T158" s="48" t="s">
        <v>172</v>
      </c>
      <c r="U158" s="48" t="s">
        <v>172</v>
      </c>
      <c r="V158" s="48" t="s">
        <v>172</v>
      </c>
      <c r="W158" s="48" t="s">
        <v>172</v>
      </c>
      <c r="X158" s="48" t="s">
        <v>172</v>
      </c>
      <c r="Y158" s="48" t="s">
        <v>172</v>
      </c>
      <c r="Z158" s="48" t="s">
        <v>172</v>
      </c>
      <c r="AA158" s="48" t="s">
        <v>172</v>
      </c>
      <c r="AB158" s="48" t="s">
        <v>172</v>
      </c>
      <c r="AC158" s="48" t="s">
        <v>172</v>
      </c>
      <c r="AD158" s="48" t="s">
        <v>172</v>
      </c>
      <c r="AE158" s="48" t="s">
        <v>172</v>
      </c>
      <c r="AF158" s="48" t="s">
        <v>172</v>
      </c>
      <c r="AG158" s="48" t="s">
        <v>172</v>
      </c>
      <c r="AH158" s="48" t="s">
        <v>172</v>
      </c>
      <c r="AI158" s="48" t="s">
        <v>172</v>
      </c>
      <c r="AJ158" s="48" t="s">
        <v>172</v>
      </c>
      <c r="AK158" s="48" t="s">
        <v>172</v>
      </c>
      <c r="AL158" s="48" t="s">
        <v>172</v>
      </c>
      <c r="AM158" s="48" t="s">
        <v>172</v>
      </c>
      <c r="AN158" s="48" t="s">
        <v>172</v>
      </c>
      <c r="AO158" s="48" t="s">
        <v>172</v>
      </c>
      <c r="AP158" s="48" t="s">
        <v>172</v>
      </c>
      <c r="AQ158" s="48" t="s">
        <v>172</v>
      </c>
      <c r="AR158" s="48" t="s">
        <v>172</v>
      </c>
      <c r="AS158" s="48" t="s">
        <v>172</v>
      </c>
      <c r="AT158" s="48" t="s">
        <v>172</v>
      </c>
      <c r="AU158" s="48" t="s">
        <v>172</v>
      </c>
      <c r="AV158" s="48" t="s">
        <v>172</v>
      </c>
      <c r="AW158" s="48" t="s">
        <v>172</v>
      </c>
      <c r="AX158" s="48" t="s">
        <v>172</v>
      </c>
      <c r="AY158" s="48" t="s">
        <v>172</v>
      </c>
      <c r="AZ158" s="48" t="s">
        <v>172</v>
      </c>
      <c r="BA158" s="48" t="s">
        <v>172</v>
      </c>
      <c r="BB158" s="48" t="s">
        <v>172</v>
      </c>
      <c r="BC158" s="48" t="s">
        <v>172</v>
      </c>
      <c r="BD158" s="48" t="s">
        <v>172</v>
      </c>
      <c r="BE158" s="48" t="s">
        <v>172</v>
      </c>
      <c r="BF158" s="48" t="s">
        <v>172</v>
      </c>
      <c r="BG158" s="48" t="s">
        <v>172</v>
      </c>
      <c r="BH158" s="48" t="s">
        <v>172</v>
      </c>
      <c r="BI158" s="48" t="s">
        <v>172</v>
      </c>
      <c r="BJ158" s="48" t="s">
        <v>172</v>
      </c>
      <c r="BK158" s="48" t="s">
        <v>172</v>
      </c>
      <c r="BL158" s="48" t="s">
        <v>172</v>
      </c>
      <c r="BM158" s="48" t="s">
        <v>172</v>
      </c>
      <c r="BN158" s="48" t="s">
        <v>172</v>
      </c>
      <c r="BO158" s="48" t="s">
        <v>172</v>
      </c>
      <c r="BP158" s="48" t="s">
        <v>172</v>
      </c>
      <c r="BQ158" s="48" t="s">
        <v>172</v>
      </c>
      <c r="BR158" s="48" t="s">
        <v>172</v>
      </c>
      <c r="BS158" s="48" t="s">
        <v>172</v>
      </c>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7"/>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07"/>
      <c r="EI158" s="107"/>
      <c r="EJ158" s="107"/>
      <c r="EK158" s="107"/>
      <c r="EL158" s="107"/>
      <c r="EM158" s="107"/>
      <c r="EN158" s="107"/>
      <c r="EO158" s="107"/>
      <c r="EP158" s="107"/>
      <c r="EQ158" s="107"/>
      <c r="ER158" s="107"/>
      <c r="ES158" s="107"/>
      <c r="ET158" s="107"/>
      <c r="EU158" s="107"/>
      <c r="EV158" s="107"/>
      <c r="EW158" s="107"/>
      <c r="EX158" s="107"/>
      <c r="EY158" s="107"/>
      <c r="EZ158" s="107"/>
      <c r="FA158" s="107"/>
      <c r="FB158" s="107"/>
      <c r="FC158" s="107"/>
      <c r="FD158" s="107"/>
      <c r="FE158" s="107"/>
      <c r="FF158" s="107"/>
      <c r="FG158" s="107"/>
      <c r="FH158" s="107"/>
      <c r="FI158" s="107"/>
      <c r="FJ158" s="107"/>
      <c r="FK158" s="107"/>
      <c r="FL158" s="107"/>
      <c r="FM158" s="107"/>
      <c r="FN158" s="107"/>
      <c r="FO158" s="107"/>
      <c r="FP158" s="107"/>
      <c r="FQ158" s="107"/>
      <c r="FR158" s="107"/>
      <c r="FS158" s="107"/>
      <c r="FT158" s="107"/>
      <c r="FU158" s="107"/>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P158" s="107"/>
      <c r="GQ158" s="107"/>
      <c r="GR158" s="107"/>
      <c r="GS158" s="107"/>
      <c r="GT158" s="107"/>
      <c r="GU158" s="107"/>
      <c r="GV158" s="107"/>
      <c r="GW158" s="107"/>
      <c r="GX158" s="107"/>
      <c r="GY158" s="107"/>
      <c r="GZ158" s="107"/>
      <c r="HA158" s="107"/>
      <c r="HB158" s="107"/>
      <c r="HC158" s="107"/>
      <c r="HD158" s="107"/>
      <c r="HE158" s="107"/>
      <c r="HF158" s="107"/>
      <c r="HG158" s="107"/>
      <c r="HH158" s="107"/>
      <c r="HI158" s="107"/>
      <c r="HJ158" s="107"/>
      <c r="HK158" s="107"/>
      <c r="HL158" s="107"/>
      <c r="HM158" s="107"/>
      <c r="HN158" s="107"/>
      <c r="HO158" s="107"/>
      <c r="HP158" s="107"/>
      <c r="HQ158" s="107"/>
      <c r="HR158" s="107"/>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c r="IM158" s="107"/>
      <c r="IN158" s="107"/>
      <c r="IO158" s="107"/>
      <c r="IP158" s="107"/>
      <c r="IQ158" s="107"/>
      <c r="IR158" s="107"/>
      <c r="IS158" s="107"/>
      <c r="IT158" s="107"/>
      <c r="IU158" s="107"/>
      <c r="IV158" s="107"/>
    </row>
    <row r="159" spans="1:256" s="45" customFormat="1" ht="12.75">
      <c r="A159" s="117"/>
      <c r="B159" s="50" t="s">
        <v>279</v>
      </c>
      <c r="C159" s="50" t="s">
        <v>173</v>
      </c>
      <c r="D159" s="47" t="s">
        <v>174</v>
      </c>
      <c r="E159" s="47" t="s">
        <v>88</v>
      </c>
      <c r="F159" s="44"/>
      <c r="G159" s="44">
        <f aca="true" t="shared" si="174" ref="G159:P159">+G27</f>
        <v>90</v>
      </c>
      <c r="H159" s="44">
        <f t="shared" si="174"/>
        <v>90</v>
      </c>
      <c r="I159" s="44">
        <f t="shared" si="174"/>
        <v>40.140845070422536</v>
      </c>
      <c r="J159" s="44">
        <f t="shared" si="174"/>
        <v>348.4620129536342</v>
      </c>
      <c r="K159" s="44">
        <f t="shared" si="174"/>
        <v>310.8024384855491</v>
      </c>
      <c r="L159" s="44">
        <f t="shared" si="174"/>
        <v>277.5109024353924</v>
      </c>
      <c r="M159" s="44">
        <f t="shared" si="174"/>
        <v>322.5109024353924</v>
      </c>
      <c r="N159" s="44">
        <f t="shared" si="174"/>
        <v>3.278656754010399</v>
      </c>
      <c r="O159" s="44">
        <f t="shared" si="174"/>
        <v>355.87279901342464</v>
      </c>
      <c r="P159" s="44">
        <f t="shared" si="174"/>
        <v>0.929941870567518</v>
      </c>
      <c r="Q159" s="44">
        <f aca="true" t="shared" si="175" ref="Q159:BS159">+Q27</f>
        <v>356.0449372707515</v>
      </c>
      <c r="R159" s="44">
        <f t="shared" si="175"/>
        <v>1.1020801278943964</v>
      </c>
      <c r="S159" s="44">
        <f t="shared" si="175"/>
        <v>356.2170755280784</v>
      </c>
      <c r="T159" s="44">
        <f t="shared" si="175"/>
        <v>1.2742183852212747</v>
      </c>
      <c r="U159" s="44">
        <f t="shared" si="175"/>
        <v>346.4625029040497</v>
      </c>
      <c r="V159" s="44">
        <f t="shared" si="175"/>
        <v>33.557846584759204</v>
      </c>
      <c r="W159" s="44">
        <f t="shared" si="175"/>
        <v>53.69054800656015</v>
      </c>
      <c r="X159" s="44">
        <f t="shared" si="175"/>
        <v>63.88248658621466</v>
      </c>
      <c r="Y159" s="44">
        <f t="shared" si="175"/>
        <v>346.646122949851</v>
      </c>
      <c r="Z159" s="44">
        <f t="shared" si="175"/>
        <v>293.0097593134874</v>
      </c>
      <c r="AA159" s="44">
        <f t="shared" si="175"/>
        <v>241.33092719669907</v>
      </c>
      <c r="AB159" s="44">
        <f t="shared" si="175"/>
        <v>201.55564629782265</v>
      </c>
      <c r="AC159" s="44">
        <f t="shared" si="175"/>
        <v>168.2641102476659</v>
      </c>
      <c r="AD159" s="44">
        <f t="shared" si="175"/>
        <v>183.47900996113296</v>
      </c>
      <c r="AE159" s="44">
        <f t="shared" si="175"/>
        <v>178.59400536131696</v>
      </c>
      <c r="AF159" s="44">
        <f t="shared" si="175"/>
        <v>183.6511482184598</v>
      </c>
      <c r="AG159" s="44">
        <f t="shared" si="175"/>
        <v>178.7661436186438</v>
      </c>
      <c r="AH159" s="44">
        <f t="shared" si="175"/>
        <v>183.82328647578666</v>
      </c>
      <c r="AI159" s="44">
        <f t="shared" si="175"/>
        <v>178.93828187597066</v>
      </c>
      <c r="AJ159" s="44">
        <f t="shared" si="175"/>
        <v>181.38669686156143</v>
      </c>
      <c r="AK159" s="44">
        <f t="shared" si="175"/>
        <v>179.0495489742375</v>
      </c>
      <c r="AL159" s="44">
        <f t="shared" si="175"/>
        <v>179.0495489742375</v>
      </c>
      <c r="AM159" s="44">
        <f t="shared" si="175"/>
        <v>137.23852535219027</v>
      </c>
      <c r="AN159" s="44">
        <f t="shared" si="175"/>
        <v>122.42680987101872</v>
      </c>
      <c r="AO159" s="44">
        <f t="shared" si="175"/>
        <v>115.02095213043295</v>
      </c>
      <c r="AP159" s="44">
        <f t="shared" si="175"/>
        <v>160.02095213043293</v>
      </c>
      <c r="AQ159" s="44">
        <f t="shared" si="175"/>
        <v>239.57151392818574</v>
      </c>
      <c r="AR159" s="44">
        <f t="shared" si="175"/>
        <v>294.59742066393704</v>
      </c>
      <c r="AS159" s="44">
        <f t="shared" si="175"/>
        <v>345.77814355550333</v>
      </c>
      <c r="AT159" s="44">
        <f t="shared" si="175"/>
        <v>15.401574517846427</v>
      </c>
      <c r="AU159" s="44">
        <f t="shared" si="175"/>
        <v>35.53427593964737</v>
      </c>
      <c r="AV159" s="44">
        <f t="shared" si="175"/>
        <v>334.6746770857792</v>
      </c>
      <c r="AW159" s="44">
        <f t="shared" si="175"/>
        <v>275.6746770857792</v>
      </c>
      <c r="AX159" s="44">
        <f t="shared" si="175"/>
        <v>330.7005838215305</v>
      </c>
      <c r="AY159" s="44">
        <f t="shared" si="175"/>
        <v>0.3240147838735652</v>
      </c>
      <c r="AZ159" s="44">
        <f t="shared" si="175"/>
        <v>2.772429769464343</v>
      </c>
      <c r="BA159" s="44">
        <f t="shared" si="175"/>
        <v>0.4352818821403992</v>
      </c>
      <c r="BB159" s="44">
        <f t="shared" si="175"/>
        <v>2.883696867731177</v>
      </c>
      <c r="BC159" s="44">
        <f t="shared" si="175"/>
        <v>0.5465489804072332</v>
      </c>
      <c r="BD159" s="44">
        <f t="shared" si="175"/>
        <v>2.994963965998011</v>
      </c>
      <c r="BE159" s="44">
        <f t="shared" si="175"/>
        <v>32.61839492834111</v>
      </c>
      <c r="BF159" s="44">
        <f t="shared" si="175"/>
        <v>37.67553778548397</v>
      </c>
      <c r="BG159" s="44">
        <f t="shared" si="175"/>
        <v>32.79053318566796</v>
      </c>
      <c r="BH159" s="44">
        <f t="shared" si="175"/>
        <v>315.55416954930433</v>
      </c>
      <c r="BI159" s="44">
        <f t="shared" si="175"/>
        <v>260.09725048925213</v>
      </c>
      <c r="BJ159" s="44">
        <f t="shared" si="175"/>
        <v>206.4608868528885</v>
      </c>
      <c r="BK159" s="44">
        <f t="shared" si="175"/>
        <v>179.87765781659314</v>
      </c>
      <c r="BL159" s="44">
        <f t="shared" si="175"/>
        <v>177.5405099292692</v>
      </c>
      <c r="BM159" s="44">
        <f t="shared" si="175"/>
        <v>179.98892491485998</v>
      </c>
      <c r="BN159" s="44">
        <f t="shared" si="175"/>
        <v>177.65177702753604</v>
      </c>
      <c r="BO159" s="44">
        <f t="shared" si="175"/>
        <v>182.7089198846789</v>
      </c>
      <c r="BP159" s="44">
        <f t="shared" si="175"/>
        <v>175.3030621440931</v>
      </c>
      <c r="BQ159" s="44">
        <f t="shared" si="175"/>
        <v>182.94060259716753</v>
      </c>
      <c r="BR159" s="44">
        <f t="shared" si="175"/>
        <v>178.05559799735153</v>
      </c>
      <c r="BS159" s="44">
        <f t="shared" si="175"/>
        <v>183.11274085449438</v>
      </c>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7"/>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07"/>
      <c r="EI159" s="107"/>
      <c r="EJ159" s="107"/>
      <c r="EK159" s="107"/>
      <c r="EL159" s="107"/>
      <c r="EM159" s="107"/>
      <c r="EN159" s="107"/>
      <c r="EO159" s="107"/>
      <c r="EP159" s="107"/>
      <c r="EQ159" s="107"/>
      <c r="ER159" s="107"/>
      <c r="ES159" s="107"/>
      <c r="ET159" s="107"/>
      <c r="EU159" s="107"/>
      <c r="EV159" s="107"/>
      <c r="EW159" s="107"/>
      <c r="EX159" s="107"/>
      <c r="EY159" s="107"/>
      <c r="EZ159" s="107"/>
      <c r="FA159" s="107"/>
      <c r="FB159" s="107"/>
      <c r="FC159" s="107"/>
      <c r="FD159" s="107"/>
      <c r="FE159" s="107"/>
      <c r="FF159" s="107"/>
      <c r="FG159" s="107"/>
      <c r="FH159" s="107"/>
      <c r="FI159" s="107"/>
      <c r="FJ159" s="107"/>
      <c r="FK159" s="107"/>
      <c r="FL159" s="107"/>
      <c r="FM159" s="107"/>
      <c r="FN159" s="107"/>
      <c r="FO159" s="107"/>
      <c r="FP159" s="107"/>
      <c r="FQ159" s="107"/>
      <c r="FR159" s="107"/>
      <c r="FS159" s="107"/>
      <c r="FT159" s="107"/>
      <c r="FU159" s="107"/>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P159" s="107"/>
      <c r="GQ159" s="107"/>
      <c r="GR159" s="107"/>
      <c r="GS159" s="107"/>
      <c r="GT159" s="107"/>
      <c r="GU159" s="107"/>
      <c r="GV159" s="107"/>
      <c r="GW159" s="107"/>
      <c r="GX159" s="107"/>
      <c r="GY159" s="107"/>
      <c r="GZ159" s="107"/>
      <c r="HA159" s="107"/>
      <c r="HB159" s="107"/>
      <c r="HC159" s="107"/>
      <c r="HD159" s="107"/>
      <c r="HE159" s="107"/>
      <c r="HF159" s="107"/>
      <c r="HG159" s="107"/>
      <c r="HH159" s="107"/>
      <c r="HI159" s="107"/>
      <c r="HJ159" s="107"/>
      <c r="HK159" s="107"/>
      <c r="HL159" s="107"/>
      <c r="HM159" s="107"/>
      <c r="HN159" s="107"/>
      <c r="HO159" s="107"/>
      <c r="HP159" s="107"/>
      <c r="HQ159" s="107"/>
      <c r="HR159" s="107"/>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c r="IM159" s="107"/>
      <c r="IN159" s="107"/>
      <c r="IO159" s="107"/>
      <c r="IP159" s="107"/>
      <c r="IQ159" s="107"/>
      <c r="IR159" s="107"/>
      <c r="IS159" s="107"/>
      <c r="IT159" s="107"/>
      <c r="IU159" s="107"/>
      <c r="IV159" s="107"/>
    </row>
    <row r="160" spans="1:256" ht="12.75">
      <c r="A160" s="117"/>
      <c r="B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7"/>
      <c r="DC160" s="107"/>
      <c r="DD160" s="107"/>
      <c r="DE160" s="107"/>
      <c r="DF160" s="107"/>
      <c r="DG160" s="107"/>
      <c r="DH160" s="107"/>
      <c r="DI160" s="107"/>
      <c r="DJ160" s="107"/>
      <c r="DK160" s="107"/>
      <c r="DL160" s="107"/>
      <c r="DM160" s="107"/>
      <c r="DN160" s="107"/>
      <c r="DO160" s="107"/>
      <c r="DP160" s="107"/>
      <c r="DQ160" s="107"/>
      <c r="DR160" s="107"/>
      <c r="DS160" s="107"/>
      <c r="DT160" s="107"/>
      <c r="DU160" s="107"/>
      <c r="DV160" s="107"/>
      <c r="DW160" s="107"/>
      <c r="DX160" s="107"/>
      <c r="DY160" s="107"/>
      <c r="DZ160" s="107"/>
      <c r="EA160" s="107"/>
      <c r="EB160" s="107"/>
      <c r="EC160" s="107"/>
      <c r="ED160" s="107"/>
      <c r="EE160" s="107"/>
      <c r="EF160" s="107"/>
      <c r="EG160" s="107"/>
      <c r="EH160" s="107"/>
      <c r="EI160" s="107"/>
      <c r="EJ160" s="107"/>
      <c r="EK160" s="107"/>
      <c r="EL160" s="107"/>
      <c r="EM160" s="107"/>
      <c r="EN160" s="107"/>
      <c r="EO160" s="107"/>
      <c r="EP160" s="107"/>
      <c r="EQ160" s="107"/>
      <c r="ER160" s="107"/>
      <c r="ES160" s="107"/>
      <c r="ET160" s="107"/>
      <c r="EU160" s="107"/>
      <c r="EV160" s="107"/>
      <c r="EW160" s="107"/>
      <c r="EX160" s="107"/>
      <c r="EY160" s="107"/>
      <c r="EZ160" s="107"/>
      <c r="FA160" s="107"/>
      <c r="FB160" s="107"/>
      <c r="FC160" s="107"/>
      <c r="FD160" s="107"/>
      <c r="FE160" s="107"/>
      <c r="FF160" s="107"/>
      <c r="FG160" s="107"/>
      <c r="FH160" s="107"/>
      <c r="FI160" s="107"/>
      <c r="FJ160" s="107"/>
      <c r="FK160" s="107"/>
      <c r="FL160" s="107"/>
      <c r="FM160" s="107"/>
      <c r="FN160" s="107"/>
      <c r="FO160" s="107"/>
      <c r="FP160" s="107"/>
      <c r="FQ160" s="107"/>
      <c r="FR160" s="107"/>
      <c r="FS160" s="107"/>
      <c r="FT160" s="107"/>
      <c r="FU160" s="107"/>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P160" s="107"/>
      <c r="GQ160" s="107"/>
      <c r="GR160" s="107"/>
      <c r="GS160" s="107"/>
      <c r="GT160" s="107"/>
      <c r="GU160" s="107"/>
      <c r="GV160" s="107"/>
      <c r="GW160" s="107"/>
      <c r="GX160" s="107"/>
      <c r="GY160" s="107"/>
      <c r="GZ160" s="107"/>
      <c r="HA160" s="107"/>
      <c r="HB160" s="107"/>
      <c r="HC160" s="107"/>
      <c r="HD160" s="107"/>
      <c r="HE160" s="107"/>
      <c r="HF160" s="107"/>
      <c r="HG160" s="107"/>
      <c r="HH160" s="107"/>
      <c r="HI160" s="107"/>
      <c r="HJ160" s="107"/>
      <c r="HK160" s="107"/>
      <c r="HL160" s="107"/>
      <c r="HM160" s="107"/>
      <c r="HN160" s="107"/>
      <c r="HO160" s="107"/>
      <c r="HP160" s="107"/>
      <c r="HQ160" s="107"/>
      <c r="HR160" s="107"/>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c r="IM160" s="107"/>
      <c r="IN160" s="107"/>
      <c r="IO160" s="107"/>
      <c r="IP160" s="107"/>
      <c r="IQ160" s="107"/>
      <c r="IR160" s="107"/>
      <c r="IS160" s="107"/>
      <c r="IT160" s="107"/>
      <c r="IU160" s="107"/>
      <c r="IV160" s="107"/>
    </row>
    <row r="161" spans="1:256" ht="12.75">
      <c r="A161" s="117"/>
      <c r="B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7"/>
      <c r="DC161" s="107"/>
      <c r="DD161" s="107"/>
      <c r="DE161" s="107"/>
      <c r="DF161" s="107"/>
      <c r="DG161" s="107"/>
      <c r="DH161" s="107"/>
      <c r="DI161" s="107"/>
      <c r="DJ161" s="107"/>
      <c r="DK161" s="107"/>
      <c r="DL161" s="107"/>
      <c r="DM161" s="107"/>
      <c r="DN161" s="107"/>
      <c r="DO161" s="107"/>
      <c r="DP161" s="107"/>
      <c r="DQ161" s="107"/>
      <c r="DR161" s="107"/>
      <c r="DS161" s="107"/>
      <c r="DT161" s="107"/>
      <c r="DU161" s="107"/>
      <c r="DV161" s="107"/>
      <c r="DW161" s="107"/>
      <c r="DX161" s="107"/>
      <c r="DY161" s="107"/>
      <c r="DZ161" s="107"/>
      <c r="EA161" s="107"/>
      <c r="EB161" s="107"/>
      <c r="EC161" s="107"/>
      <c r="ED161" s="107"/>
      <c r="EE161" s="107"/>
      <c r="EF161" s="107"/>
      <c r="EG161" s="107"/>
      <c r="EH161" s="107"/>
      <c r="EI161" s="107"/>
      <c r="EJ161" s="107"/>
      <c r="EK161" s="107"/>
      <c r="EL161" s="107"/>
      <c r="EM161" s="107"/>
      <c r="EN161" s="107"/>
      <c r="EO161" s="107"/>
      <c r="EP161" s="107"/>
      <c r="EQ161" s="107"/>
      <c r="ER161" s="107"/>
      <c r="ES161" s="107"/>
      <c r="ET161" s="107"/>
      <c r="EU161" s="107"/>
      <c r="EV161" s="107"/>
      <c r="EW161" s="107"/>
      <c r="EX161" s="107"/>
      <c r="EY161" s="107"/>
      <c r="EZ161" s="107"/>
      <c r="FA161" s="107"/>
      <c r="FB161" s="107"/>
      <c r="FC161" s="107"/>
      <c r="FD161" s="107"/>
      <c r="FE161" s="107"/>
      <c r="FF161" s="107"/>
      <c r="FG161" s="107"/>
      <c r="FH161" s="107"/>
      <c r="FI161" s="107"/>
      <c r="FJ161" s="107"/>
      <c r="FK161" s="107"/>
      <c r="FL161" s="107"/>
      <c r="FM161" s="107"/>
      <c r="FN161" s="107"/>
      <c r="FO161" s="107"/>
      <c r="FP161" s="107"/>
      <c r="FQ161" s="107"/>
      <c r="FR161" s="107"/>
      <c r="FS161" s="107"/>
      <c r="FT161" s="107"/>
      <c r="FU161" s="107"/>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P161" s="107"/>
      <c r="GQ161" s="107"/>
      <c r="GR161" s="107"/>
      <c r="GS161" s="107"/>
      <c r="GT161" s="107"/>
      <c r="GU161" s="107"/>
      <c r="GV161" s="107"/>
      <c r="GW161" s="107"/>
      <c r="GX161" s="107"/>
      <c r="GY161" s="107"/>
      <c r="GZ161" s="107"/>
      <c r="HA161" s="107"/>
      <c r="HB161" s="107"/>
      <c r="HC161" s="107"/>
      <c r="HD161" s="107"/>
      <c r="HE161" s="107"/>
      <c r="HF161" s="107"/>
      <c r="HG161" s="107"/>
      <c r="HH161" s="107"/>
      <c r="HI161" s="107"/>
      <c r="HJ161" s="107"/>
      <c r="HK161" s="107"/>
      <c r="HL161" s="107"/>
      <c r="HM161" s="107"/>
      <c r="HN161" s="107"/>
      <c r="HO161" s="107"/>
      <c r="HP161" s="107"/>
      <c r="HQ161" s="107"/>
      <c r="HR161" s="107"/>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c r="IM161" s="107"/>
      <c r="IN161" s="107"/>
      <c r="IO161" s="107"/>
      <c r="IP161" s="107"/>
      <c r="IQ161" s="107"/>
      <c r="IR161" s="107"/>
      <c r="IS161" s="107"/>
      <c r="IT161" s="107"/>
      <c r="IU161" s="107"/>
      <c r="IV161" s="107"/>
    </row>
    <row r="162" spans="6:256" ht="12.75">
      <c r="F162" s="91" t="s">
        <v>175</v>
      </c>
      <c r="G162" s="92">
        <f aca="true" t="shared" si="176" ref="G162:P162">+G21</f>
        <v>0</v>
      </c>
      <c r="H162" s="92">
        <f t="shared" si="176"/>
        <v>1</v>
      </c>
      <c r="I162" s="92">
        <f t="shared" si="176"/>
        <v>2</v>
      </c>
      <c r="J162" s="92">
        <f t="shared" si="176"/>
        <v>3</v>
      </c>
      <c r="K162" s="92">
        <f t="shared" si="176"/>
        <v>4</v>
      </c>
      <c r="L162" s="92">
        <f t="shared" si="176"/>
        <v>5</v>
      </c>
      <c r="M162" s="92">
        <f t="shared" si="176"/>
        <v>6</v>
      </c>
      <c r="N162" s="92">
        <f t="shared" si="176"/>
        <v>7</v>
      </c>
      <c r="O162" s="92">
        <f t="shared" si="176"/>
        <v>8</v>
      </c>
      <c r="P162" s="92">
        <f t="shared" si="176"/>
        <v>9</v>
      </c>
      <c r="Q162" s="92">
        <f aca="true" t="shared" si="177" ref="Q162:BS162">+Q21</f>
        <v>10</v>
      </c>
      <c r="R162" s="92">
        <f t="shared" si="177"/>
        <v>11</v>
      </c>
      <c r="S162" s="92">
        <f t="shared" si="177"/>
        <v>12</v>
      </c>
      <c r="T162" s="92">
        <f t="shared" si="177"/>
        <v>13</v>
      </c>
      <c r="U162" s="92">
        <f t="shared" si="177"/>
        <v>14</v>
      </c>
      <c r="V162" s="92">
        <f t="shared" si="177"/>
        <v>15</v>
      </c>
      <c r="W162" s="92">
        <f t="shared" si="177"/>
        <v>16</v>
      </c>
      <c r="X162" s="92">
        <f t="shared" si="177"/>
        <v>17</v>
      </c>
      <c r="Y162" s="92">
        <f t="shared" si="177"/>
        <v>18</v>
      </c>
      <c r="Z162" s="92">
        <f t="shared" si="177"/>
        <v>19</v>
      </c>
      <c r="AA162" s="92">
        <f t="shared" si="177"/>
        <v>20</v>
      </c>
      <c r="AB162" s="92">
        <f t="shared" si="177"/>
        <v>21</v>
      </c>
      <c r="AC162" s="92">
        <f t="shared" si="177"/>
        <v>22</v>
      </c>
      <c r="AD162" s="92">
        <f t="shared" si="177"/>
        <v>23</v>
      </c>
      <c r="AE162" s="92">
        <f t="shared" si="177"/>
        <v>24</v>
      </c>
      <c r="AF162" s="92">
        <f t="shared" si="177"/>
        <v>25</v>
      </c>
      <c r="AG162" s="92">
        <f t="shared" si="177"/>
        <v>26</v>
      </c>
      <c r="AH162" s="92">
        <f t="shared" si="177"/>
        <v>27</v>
      </c>
      <c r="AI162" s="92">
        <f t="shared" si="177"/>
        <v>28</v>
      </c>
      <c r="AJ162" s="92">
        <f t="shared" si="177"/>
        <v>29</v>
      </c>
      <c r="AK162" s="92">
        <f t="shared" si="177"/>
        <v>30</v>
      </c>
      <c r="AL162" s="92">
        <f t="shared" si="177"/>
        <v>31</v>
      </c>
      <c r="AM162" s="92">
        <f t="shared" si="177"/>
        <v>32</v>
      </c>
      <c r="AN162" s="92">
        <f t="shared" si="177"/>
        <v>33</v>
      </c>
      <c r="AO162" s="92">
        <f t="shared" si="177"/>
        <v>34</v>
      </c>
      <c r="AP162" s="92">
        <f t="shared" si="177"/>
        <v>35</v>
      </c>
      <c r="AQ162" s="92">
        <f t="shared" si="177"/>
        <v>36</v>
      </c>
      <c r="AR162" s="92">
        <f t="shared" si="177"/>
        <v>37</v>
      </c>
      <c r="AS162" s="92">
        <f t="shared" si="177"/>
        <v>38</v>
      </c>
      <c r="AT162" s="92">
        <f t="shared" si="177"/>
        <v>39</v>
      </c>
      <c r="AU162" s="92">
        <f t="shared" si="177"/>
        <v>40</v>
      </c>
      <c r="AV162" s="92">
        <f t="shared" si="177"/>
        <v>41</v>
      </c>
      <c r="AW162" s="92">
        <f t="shared" si="177"/>
        <v>42</v>
      </c>
      <c r="AX162" s="92">
        <f t="shared" si="177"/>
        <v>43</v>
      </c>
      <c r="AY162" s="92">
        <f t="shared" si="177"/>
        <v>44</v>
      </c>
      <c r="AZ162" s="92">
        <f t="shared" si="177"/>
        <v>45</v>
      </c>
      <c r="BA162" s="92">
        <f t="shared" si="177"/>
        <v>46</v>
      </c>
      <c r="BB162" s="92">
        <f t="shared" si="177"/>
        <v>47</v>
      </c>
      <c r="BC162" s="92">
        <f t="shared" si="177"/>
        <v>48</v>
      </c>
      <c r="BD162" s="92">
        <f t="shared" si="177"/>
        <v>49</v>
      </c>
      <c r="BE162" s="92">
        <f t="shared" si="177"/>
        <v>50</v>
      </c>
      <c r="BF162" s="92">
        <f t="shared" si="177"/>
        <v>51</v>
      </c>
      <c r="BG162" s="92">
        <f t="shared" si="177"/>
        <v>52</v>
      </c>
      <c r="BH162" s="92">
        <f t="shared" si="177"/>
        <v>53</v>
      </c>
      <c r="BI162" s="92">
        <f t="shared" si="177"/>
        <v>54</v>
      </c>
      <c r="BJ162" s="92">
        <f t="shared" si="177"/>
        <v>55</v>
      </c>
      <c r="BK162" s="92">
        <f t="shared" si="177"/>
        <v>56</v>
      </c>
      <c r="BL162" s="92">
        <f t="shared" si="177"/>
        <v>57</v>
      </c>
      <c r="BM162" s="92">
        <f t="shared" si="177"/>
        <v>58</v>
      </c>
      <c r="BN162" s="92">
        <f t="shared" si="177"/>
        <v>59</v>
      </c>
      <c r="BO162" s="92">
        <f t="shared" si="177"/>
        <v>60</v>
      </c>
      <c r="BP162" s="92">
        <f t="shared" si="177"/>
        <v>61</v>
      </c>
      <c r="BQ162" s="92">
        <f t="shared" si="177"/>
        <v>62</v>
      </c>
      <c r="BR162" s="92">
        <f t="shared" si="177"/>
        <v>63</v>
      </c>
      <c r="BS162" s="92">
        <f t="shared" si="177"/>
        <v>64</v>
      </c>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7"/>
      <c r="DC162" s="107"/>
      <c r="DD162" s="107"/>
      <c r="DE162" s="107"/>
      <c r="DF162" s="107"/>
      <c r="DG162" s="107"/>
      <c r="DH162" s="107"/>
      <c r="DI162" s="107"/>
      <c r="DJ162" s="107"/>
      <c r="DK162" s="107"/>
      <c r="DL162" s="107"/>
      <c r="DM162" s="107"/>
      <c r="DN162" s="107"/>
      <c r="DO162" s="107"/>
      <c r="DP162" s="107"/>
      <c r="DQ162" s="107"/>
      <c r="DR162" s="107"/>
      <c r="DS162" s="107"/>
      <c r="DT162" s="107"/>
      <c r="DU162" s="107"/>
      <c r="DV162" s="107"/>
      <c r="DW162" s="107"/>
      <c r="DX162" s="107"/>
      <c r="DY162" s="107"/>
      <c r="DZ162" s="107"/>
      <c r="EA162" s="107"/>
      <c r="EB162" s="107"/>
      <c r="EC162" s="107"/>
      <c r="ED162" s="107"/>
      <c r="EE162" s="107"/>
      <c r="EF162" s="107"/>
      <c r="EG162" s="107"/>
      <c r="EH162" s="107"/>
      <c r="EI162" s="107"/>
      <c r="EJ162" s="107"/>
      <c r="EK162" s="107"/>
      <c r="EL162" s="107"/>
      <c r="EM162" s="107"/>
      <c r="EN162" s="107"/>
      <c r="EO162" s="107"/>
      <c r="EP162" s="107"/>
      <c r="EQ162" s="107"/>
      <c r="ER162" s="107"/>
      <c r="ES162" s="107"/>
      <c r="ET162" s="107"/>
      <c r="EU162" s="107"/>
      <c r="EV162" s="107"/>
      <c r="EW162" s="107"/>
      <c r="EX162" s="107"/>
      <c r="EY162" s="107"/>
      <c r="EZ162" s="107"/>
      <c r="FA162" s="107"/>
      <c r="FB162" s="107"/>
      <c r="FC162" s="107"/>
      <c r="FD162" s="107"/>
      <c r="FE162" s="107"/>
      <c r="FF162" s="107"/>
      <c r="FG162" s="107"/>
      <c r="FH162" s="107"/>
      <c r="FI162" s="107"/>
      <c r="FJ162" s="107"/>
      <c r="FK162" s="107"/>
      <c r="FL162" s="107"/>
      <c r="FM162" s="107"/>
      <c r="FN162" s="107"/>
      <c r="FO162" s="107"/>
      <c r="FP162" s="107"/>
      <c r="FQ162" s="107"/>
      <c r="FR162" s="107"/>
      <c r="FS162" s="107"/>
      <c r="FT162" s="107"/>
      <c r="FU162" s="107"/>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P162" s="107"/>
      <c r="GQ162" s="107"/>
      <c r="GR162" s="107"/>
      <c r="GS162" s="107"/>
      <c r="GT162" s="107"/>
      <c r="GU162" s="107"/>
      <c r="GV162" s="107"/>
      <c r="GW162" s="107"/>
      <c r="GX162" s="107"/>
      <c r="GY162" s="107"/>
      <c r="GZ162" s="107"/>
      <c r="HA162" s="107"/>
      <c r="HB162" s="107"/>
      <c r="HC162" s="107"/>
      <c r="HD162" s="107"/>
      <c r="HE162" s="107"/>
      <c r="HF162" s="107"/>
      <c r="HG162" s="107"/>
      <c r="HH162" s="107"/>
      <c r="HI162" s="107"/>
      <c r="HJ162" s="107"/>
      <c r="HK162" s="107"/>
      <c r="HL162" s="107"/>
      <c r="HM162" s="107"/>
      <c r="HN162" s="107"/>
      <c r="HO162" s="107"/>
      <c r="HP162" s="107"/>
      <c r="HQ162" s="107"/>
      <c r="HR162" s="107"/>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c r="IM162" s="107"/>
      <c r="IN162" s="107"/>
      <c r="IO162" s="107"/>
      <c r="IP162" s="107"/>
      <c r="IQ162" s="107"/>
      <c r="IR162" s="107"/>
      <c r="IS162" s="107"/>
      <c r="IT162" s="107"/>
      <c r="IU162" s="107"/>
      <c r="IV162" s="107"/>
    </row>
    <row r="163" spans="4:71" ht="12.75">
      <c r="D163" s="149">
        <v>7</v>
      </c>
      <c r="F163" s="91" t="s">
        <v>176</v>
      </c>
      <c r="G163" s="92">
        <f aca="true" t="shared" si="178" ref="G163:AL163">IF(G166&lt;=$D$166,IF($D$166-G166&lt;$D$163,1,4),IF(G166-$D$166&lt;$D$163,2,3))</f>
        <v>1</v>
      </c>
      <c r="H163" s="92">
        <f t="shared" si="178"/>
        <v>3</v>
      </c>
      <c r="I163" s="92">
        <f t="shared" si="178"/>
        <v>3</v>
      </c>
      <c r="J163" s="92">
        <f t="shared" si="178"/>
        <v>3</v>
      </c>
      <c r="K163" s="92">
        <f t="shared" si="178"/>
        <v>3</v>
      </c>
      <c r="L163" s="92">
        <f t="shared" si="178"/>
        <v>4</v>
      </c>
      <c r="M163" s="92">
        <f t="shared" si="178"/>
        <v>4</v>
      </c>
      <c r="N163" s="92">
        <f t="shared" si="178"/>
        <v>2</v>
      </c>
      <c r="O163" s="92">
        <f t="shared" si="178"/>
        <v>1</v>
      </c>
      <c r="P163" s="92">
        <f t="shared" si="178"/>
        <v>2</v>
      </c>
      <c r="Q163" s="92">
        <f t="shared" si="178"/>
        <v>1</v>
      </c>
      <c r="R163" s="92">
        <f t="shared" si="178"/>
        <v>2</v>
      </c>
      <c r="S163" s="92">
        <f t="shared" si="178"/>
        <v>1</v>
      </c>
      <c r="T163" s="92">
        <f t="shared" si="178"/>
        <v>2</v>
      </c>
      <c r="U163" s="92">
        <f t="shared" si="178"/>
        <v>4</v>
      </c>
      <c r="V163" s="92">
        <f t="shared" si="178"/>
        <v>4</v>
      </c>
      <c r="W163" s="92">
        <f t="shared" si="178"/>
        <v>1</v>
      </c>
      <c r="X163" s="92">
        <f t="shared" si="178"/>
        <v>3</v>
      </c>
      <c r="Y163" s="92">
        <f t="shared" si="178"/>
        <v>3</v>
      </c>
      <c r="Z163" s="92">
        <f t="shared" si="178"/>
        <v>3</v>
      </c>
      <c r="AA163" s="92">
        <f t="shared" si="178"/>
        <v>3</v>
      </c>
      <c r="AB163" s="92">
        <f t="shared" si="178"/>
        <v>3</v>
      </c>
      <c r="AC163" s="92">
        <f t="shared" si="178"/>
        <v>1</v>
      </c>
      <c r="AD163" s="92">
        <f t="shared" si="178"/>
        <v>2</v>
      </c>
      <c r="AE163" s="92">
        <f t="shared" si="178"/>
        <v>1</v>
      </c>
      <c r="AF163" s="92">
        <f t="shared" si="178"/>
        <v>2</v>
      </c>
      <c r="AG163" s="92">
        <f t="shared" si="178"/>
        <v>1</v>
      </c>
      <c r="AH163" s="92">
        <f t="shared" si="178"/>
        <v>2</v>
      </c>
      <c r="AI163" s="92">
        <f t="shared" si="178"/>
        <v>1</v>
      </c>
      <c r="AJ163" s="92">
        <f t="shared" si="178"/>
        <v>2</v>
      </c>
      <c r="AK163" s="92">
        <f t="shared" si="178"/>
        <v>1</v>
      </c>
      <c r="AL163" s="92">
        <f t="shared" si="178"/>
        <v>3</v>
      </c>
      <c r="AM163" s="92">
        <f aca="true" t="shared" si="179" ref="AM163:BS163">IF(AM166&lt;=$D$166,IF($D$166-AM166&lt;$D$163,1,4),IF(AM166-$D$166&lt;$D$163,2,3))</f>
        <v>2</v>
      </c>
      <c r="AN163" s="92">
        <f t="shared" si="179"/>
        <v>2</v>
      </c>
      <c r="AO163" s="92">
        <f t="shared" si="179"/>
        <v>4</v>
      </c>
      <c r="AP163" s="92">
        <f t="shared" si="179"/>
        <v>4</v>
      </c>
      <c r="AQ163" s="92">
        <f t="shared" si="179"/>
        <v>4</v>
      </c>
      <c r="AR163" s="92">
        <f t="shared" si="179"/>
        <v>4</v>
      </c>
      <c r="AS163" s="92">
        <f t="shared" si="179"/>
        <v>4</v>
      </c>
      <c r="AT163" s="92">
        <f t="shared" si="179"/>
        <v>4</v>
      </c>
      <c r="AU163" s="92">
        <f t="shared" si="179"/>
        <v>3</v>
      </c>
      <c r="AV163" s="92">
        <f t="shared" si="179"/>
        <v>3</v>
      </c>
      <c r="AW163" s="92">
        <f t="shared" si="179"/>
        <v>4</v>
      </c>
      <c r="AX163" s="92">
        <f t="shared" si="179"/>
        <v>4</v>
      </c>
      <c r="AY163" s="92">
        <f t="shared" si="179"/>
        <v>1</v>
      </c>
      <c r="AZ163" s="92">
        <f t="shared" si="179"/>
        <v>2</v>
      </c>
      <c r="BA163" s="92">
        <f t="shared" si="179"/>
        <v>1</v>
      </c>
      <c r="BB163" s="92">
        <f t="shared" si="179"/>
        <v>2</v>
      </c>
      <c r="BC163" s="92">
        <f t="shared" si="179"/>
        <v>1</v>
      </c>
      <c r="BD163" s="92">
        <f t="shared" si="179"/>
        <v>4</v>
      </c>
      <c r="BE163" s="92">
        <f t="shared" si="179"/>
        <v>1</v>
      </c>
      <c r="BF163" s="92">
        <f t="shared" si="179"/>
        <v>2</v>
      </c>
      <c r="BG163" s="92">
        <f t="shared" si="179"/>
        <v>3</v>
      </c>
      <c r="BH163" s="92">
        <f t="shared" si="179"/>
        <v>3</v>
      </c>
      <c r="BI163" s="92">
        <f t="shared" si="179"/>
        <v>3</v>
      </c>
      <c r="BJ163" s="92">
        <f t="shared" si="179"/>
        <v>3</v>
      </c>
      <c r="BK163" s="92">
        <f t="shared" si="179"/>
        <v>2</v>
      </c>
      <c r="BL163" s="92">
        <f t="shared" si="179"/>
        <v>1</v>
      </c>
      <c r="BM163" s="92">
        <f t="shared" si="179"/>
        <v>2</v>
      </c>
      <c r="BN163" s="92">
        <f t="shared" si="179"/>
        <v>1</v>
      </c>
      <c r="BO163" s="92">
        <f t="shared" si="179"/>
        <v>2</v>
      </c>
      <c r="BP163" s="92">
        <f t="shared" si="179"/>
        <v>1</v>
      </c>
      <c r="BQ163" s="92">
        <f t="shared" si="179"/>
        <v>2</v>
      </c>
      <c r="BR163" s="92">
        <f t="shared" si="179"/>
        <v>1</v>
      </c>
      <c r="BS163" s="92">
        <f t="shared" si="179"/>
        <v>2</v>
      </c>
    </row>
    <row r="164" spans="6:71" ht="12.75">
      <c r="F164" s="91" t="s">
        <v>168</v>
      </c>
      <c r="G164" s="92">
        <f>+G155</f>
        <v>12</v>
      </c>
      <c r="H164" s="92">
        <f aca="true" t="shared" si="180" ref="H164:BS164">+H155</f>
        <v>12</v>
      </c>
      <c r="I164" s="92">
        <f t="shared" si="180"/>
        <v>12</v>
      </c>
      <c r="J164" s="92">
        <f t="shared" si="180"/>
        <v>12</v>
      </c>
      <c r="K164" s="92">
        <f t="shared" si="180"/>
        <v>12</v>
      </c>
      <c r="L164" s="92">
        <f t="shared" si="180"/>
        <v>12</v>
      </c>
      <c r="M164" s="92">
        <f t="shared" si="180"/>
        <v>12</v>
      </c>
      <c r="N164" s="92">
        <f t="shared" si="180"/>
        <v>12</v>
      </c>
      <c r="O164" s="92">
        <f t="shared" si="180"/>
        <v>12</v>
      </c>
      <c r="P164" s="92">
        <f t="shared" si="180"/>
        <v>12.000000000000004</v>
      </c>
      <c r="Q164" s="92">
        <f t="shared" si="180"/>
        <v>12</v>
      </c>
      <c r="R164" s="92">
        <f t="shared" si="180"/>
        <v>12.000000000000004</v>
      </c>
      <c r="S164" s="92">
        <f t="shared" si="180"/>
        <v>12</v>
      </c>
      <c r="T164" s="92">
        <f t="shared" si="180"/>
        <v>12.000000000000004</v>
      </c>
      <c r="U164" s="92">
        <f t="shared" si="180"/>
        <v>12</v>
      </c>
      <c r="V164" s="92">
        <f t="shared" si="180"/>
        <v>12</v>
      </c>
      <c r="W164" s="92">
        <f t="shared" si="180"/>
        <v>12</v>
      </c>
      <c r="X164" s="92">
        <f t="shared" si="180"/>
        <v>12</v>
      </c>
      <c r="Y164" s="92">
        <f t="shared" si="180"/>
        <v>12.000000000000004</v>
      </c>
      <c r="Z164" s="92">
        <f t="shared" si="180"/>
        <v>12.000000000000004</v>
      </c>
      <c r="AA164" s="92">
        <f t="shared" si="180"/>
        <v>12</v>
      </c>
      <c r="AB164" s="92">
        <f t="shared" si="180"/>
        <v>12.000000000000004</v>
      </c>
      <c r="AC164" s="92">
        <f t="shared" si="180"/>
        <v>12</v>
      </c>
      <c r="AD164" s="92">
        <f t="shared" si="180"/>
        <v>12</v>
      </c>
      <c r="AE164" s="92">
        <f t="shared" si="180"/>
        <v>12</v>
      </c>
      <c r="AF164" s="92">
        <f t="shared" si="180"/>
        <v>12.000000000000004</v>
      </c>
      <c r="AG164" s="92">
        <f t="shared" si="180"/>
        <v>12</v>
      </c>
      <c r="AH164" s="92">
        <f t="shared" si="180"/>
        <v>12.000000000000004</v>
      </c>
      <c r="AI164" s="92">
        <f t="shared" si="180"/>
        <v>12</v>
      </c>
      <c r="AJ164" s="92">
        <f t="shared" si="180"/>
        <v>12.000000000000004</v>
      </c>
      <c r="AK164" s="92">
        <f t="shared" si="180"/>
        <v>12</v>
      </c>
      <c r="AL164" s="92">
        <f t="shared" si="180"/>
        <v>12</v>
      </c>
      <c r="AM164" s="92">
        <f t="shared" si="180"/>
        <v>12</v>
      </c>
      <c r="AN164" s="92">
        <f t="shared" si="180"/>
        <v>12</v>
      </c>
      <c r="AO164" s="92">
        <f t="shared" si="180"/>
        <v>12</v>
      </c>
      <c r="AP164" s="92">
        <f t="shared" si="180"/>
        <v>12</v>
      </c>
      <c r="AQ164" s="92">
        <f t="shared" si="180"/>
        <v>12.000000000000004</v>
      </c>
      <c r="AR164" s="92">
        <f t="shared" si="180"/>
        <v>12.000000000000004</v>
      </c>
      <c r="AS164" s="92">
        <f t="shared" si="180"/>
        <v>12</v>
      </c>
      <c r="AT164" s="92">
        <f t="shared" si="180"/>
        <v>12</v>
      </c>
      <c r="AU164" s="92">
        <f t="shared" si="180"/>
        <v>12</v>
      </c>
      <c r="AV164" s="92">
        <f t="shared" si="180"/>
        <v>12</v>
      </c>
      <c r="AW164" s="92">
        <f t="shared" si="180"/>
        <v>11.999999999999998</v>
      </c>
      <c r="AX164" s="92">
        <f t="shared" si="180"/>
        <v>12.000000000000004</v>
      </c>
      <c r="AY164" s="92">
        <f t="shared" si="180"/>
        <v>12</v>
      </c>
      <c r="AZ164" s="92">
        <f t="shared" si="180"/>
        <v>12.000000000000004</v>
      </c>
      <c r="BA164" s="92">
        <f t="shared" si="180"/>
        <v>12</v>
      </c>
      <c r="BB164" s="92">
        <f t="shared" si="180"/>
        <v>12.000000000000004</v>
      </c>
      <c r="BC164" s="92">
        <f t="shared" si="180"/>
        <v>12</v>
      </c>
      <c r="BD164" s="92">
        <f t="shared" si="180"/>
        <v>12.000000000000004</v>
      </c>
      <c r="BE164" s="92">
        <f t="shared" si="180"/>
        <v>12</v>
      </c>
      <c r="BF164" s="92">
        <f t="shared" si="180"/>
        <v>12.000000000000004</v>
      </c>
      <c r="BG164" s="92">
        <f t="shared" si="180"/>
        <v>12</v>
      </c>
      <c r="BH164" s="92">
        <f t="shared" si="180"/>
        <v>12.000000000000004</v>
      </c>
      <c r="BI164" s="92">
        <f t="shared" si="180"/>
        <v>12</v>
      </c>
      <c r="BJ164" s="92">
        <f t="shared" si="180"/>
        <v>12.000000000000004</v>
      </c>
      <c r="BK164" s="92">
        <f t="shared" si="180"/>
        <v>12.000000000000004</v>
      </c>
      <c r="BL164" s="92">
        <f t="shared" si="180"/>
        <v>12</v>
      </c>
      <c r="BM164" s="92">
        <f t="shared" si="180"/>
        <v>12.000000000000004</v>
      </c>
      <c r="BN164" s="92">
        <f t="shared" si="180"/>
        <v>12</v>
      </c>
      <c r="BO164" s="92">
        <f t="shared" si="180"/>
        <v>12.000000000000004</v>
      </c>
      <c r="BP164" s="92">
        <f t="shared" si="180"/>
        <v>12</v>
      </c>
      <c r="BQ164" s="92">
        <f t="shared" si="180"/>
        <v>12</v>
      </c>
      <c r="BR164" s="92">
        <f t="shared" si="180"/>
        <v>12</v>
      </c>
      <c r="BS164" s="92">
        <f t="shared" si="180"/>
        <v>12.000000000000004</v>
      </c>
    </row>
    <row r="165" spans="6:71" ht="12.75">
      <c r="F165" s="91" t="s">
        <v>281</v>
      </c>
      <c r="G165" s="93">
        <f aca="true" t="shared" si="181" ref="G165:AL165">+H159</f>
        <v>90</v>
      </c>
      <c r="H165" s="93">
        <f t="shared" si="181"/>
        <v>40.140845070422536</v>
      </c>
      <c r="I165" s="93">
        <f t="shared" si="181"/>
        <v>348.4620129536342</v>
      </c>
      <c r="J165" s="93">
        <f t="shared" si="181"/>
        <v>310.8024384855491</v>
      </c>
      <c r="K165" s="93">
        <f t="shared" si="181"/>
        <v>277.5109024353924</v>
      </c>
      <c r="L165" s="93">
        <f t="shared" si="181"/>
        <v>322.5109024353924</v>
      </c>
      <c r="M165" s="93">
        <f t="shared" si="181"/>
        <v>3.278656754010399</v>
      </c>
      <c r="N165" s="93">
        <f t="shared" si="181"/>
        <v>355.87279901342464</v>
      </c>
      <c r="O165" s="93">
        <f t="shared" si="181"/>
        <v>0.929941870567518</v>
      </c>
      <c r="P165" s="93">
        <f t="shared" si="181"/>
        <v>356.0449372707515</v>
      </c>
      <c r="Q165" s="93">
        <f t="shared" si="181"/>
        <v>1.1020801278943964</v>
      </c>
      <c r="R165" s="93">
        <f t="shared" si="181"/>
        <v>356.2170755280784</v>
      </c>
      <c r="S165" s="93">
        <f t="shared" si="181"/>
        <v>1.2742183852212747</v>
      </c>
      <c r="T165" s="93">
        <f t="shared" si="181"/>
        <v>346.4625029040497</v>
      </c>
      <c r="U165" s="93">
        <f t="shared" si="181"/>
        <v>33.557846584759204</v>
      </c>
      <c r="V165" s="93">
        <f t="shared" si="181"/>
        <v>53.69054800656015</v>
      </c>
      <c r="W165" s="93">
        <f t="shared" si="181"/>
        <v>63.88248658621466</v>
      </c>
      <c r="X165" s="93">
        <f t="shared" si="181"/>
        <v>346.646122949851</v>
      </c>
      <c r="Y165" s="93">
        <f t="shared" si="181"/>
        <v>293.0097593134874</v>
      </c>
      <c r="Z165" s="93">
        <f t="shared" si="181"/>
        <v>241.33092719669907</v>
      </c>
      <c r="AA165" s="93">
        <f t="shared" si="181"/>
        <v>201.55564629782265</v>
      </c>
      <c r="AB165" s="93">
        <f t="shared" si="181"/>
        <v>168.2641102476659</v>
      </c>
      <c r="AC165" s="93">
        <f t="shared" si="181"/>
        <v>183.47900996113296</v>
      </c>
      <c r="AD165" s="93">
        <f t="shared" si="181"/>
        <v>178.59400536131696</v>
      </c>
      <c r="AE165" s="93">
        <f t="shared" si="181"/>
        <v>183.6511482184598</v>
      </c>
      <c r="AF165" s="93">
        <f t="shared" si="181"/>
        <v>178.7661436186438</v>
      </c>
      <c r="AG165" s="93">
        <f t="shared" si="181"/>
        <v>183.82328647578666</v>
      </c>
      <c r="AH165" s="93">
        <f t="shared" si="181"/>
        <v>178.93828187597066</v>
      </c>
      <c r="AI165" s="93">
        <f t="shared" si="181"/>
        <v>181.38669686156143</v>
      </c>
      <c r="AJ165" s="93">
        <f t="shared" si="181"/>
        <v>179.0495489742375</v>
      </c>
      <c r="AK165" s="93">
        <f t="shared" si="181"/>
        <v>179.0495489742375</v>
      </c>
      <c r="AL165" s="93">
        <f t="shared" si="181"/>
        <v>137.23852535219027</v>
      </c>
      <c r="AM165" s="93">
        <f aca="true" t="shared" si="182" ref="AM165:BS165">+AN159</f>
        <v>122.42680987101872</v>
      </c>
      <c r="AN165" s="93">
        <f t="shared" si="182"/>
        <v>115.02095213043295</v>
      </c>
      <c r="AO165" s="93">
        <f t="shared" si="182"/>
        <v>160.02095213043293</v>
      </c>
      <c r="AP165" s="93">
        <f t="shared" si="182"/>
        <v>239.57151392818574</v>
      </c>
      <c r="AQ165" s="93">
        <f t="shared" si="182"/>
        <v>294.59742066393704</v>
      </c>
      <c r="AR165" s="93">
        <f t="shared" si="182"/>
        <v>345.77814355550333</v>
      </c>
      <c r="AS165" s="93">
        <f t="shared" si="182"/>
        <v>15.401574517846427</v>
      </c>
      <c r="AT165" s="93">
        <f t="shared" si="182"/>
        <v>35.53427593964737</v>
      </c>
      <c r="AU165" s="93">
        <f t="shared" si="182"/>
        <v>334.6746770857792</v>
      </c>
      <c r="AV165" s="93">
        <f t="shared" si="182"/>
        <v>275.6746770857792</v>
      </c>
      <c r="AW165" s="93">
        <f t="shared" si="182"/>
        <v>330.7005838215305</v>
      </c>
      <c r="AX165" s="93">
        <f t="shared" si="182"/>
        <v>0.3240147838735652</v>
      </c>
      <c r="AY165" s="93">
        <f t="shared" si="182"/>
        <v>2.772429769464343</v>
      </c>
      <c r="AZ165" s="93">
        <f t="shared" si="182"/>
        <v>0.4352818821403992</v>
      </c>
      <c r="BA165" s="93">
        <f t="shared" si="182"/>
        <v>2.883696867731177</v>
      </c>
      <c r="BB165" s="93">
        <f t="shared" si="182"/>
        <v>0.5465489804072332</v>
      </c>
      <c r="BC165" s="93">
        <f t="shared" si="182"/>
        <v>2.994963965998011</v>
      </c>
      <c r="BD165" s="93">
        <f t="shared" si="182"/>
        <v>32.61839492834111</v>
      </c>
      <c r="BE165" s="93">
        <f t="shared" si="182"/>
        <v>37.67553778548397</v>
      </c>
      <c r="BF165" s="93">
        <f t="shared" si="182"/>
        <v>32.79053318566796</v>
      </c>
      <c r="BG165" s="93">
        <f t="shared" si="182"/>
        <v>315.55416954930433</v>
      </c>
      <c r="BH165" s="93">
        <f t="shared" si="182"/>
        <v>260.09725048925213</v>
      </c>
      <c r="BI165" s="93">
        <f t="shared" si="182"/>
        <v>206.4608868528885</v>
      </c>
      <c r="BJ165" s="93">
        <f t="shared" si="182"/>
        <v>179.87765781659314</v>
      </c>
      <c r="BK165" s="93">
        <f t="shared" si="182"/>
        <v>177.5405099292692</v>
      </c>
      <c r="BL165" s="93">
        <f t="shared" si="182"/>
        <v>179.98892491485998</v>
      </c>
      <c r="BM165" s="93">
        <f t="shared" si="182"/>
        <v>177.65177702753604</v>
      </c>
      <c r="BN165" s="93">
        <f t="shared" si="182"/>
        <v>182.7089198846789</v>
      </c>
      <c r="BO165" s="93">
        <f t="shared" si="182"/>
        <v>175.3030621440931</v>
      </c>
      <c r="BP165" s="93">
        <f t="shared" si="182"/>
        <v>182.94060259716753</v>
      </c>
      <c r="BQ165" s="93">
        <f t="shared" si="182"/>
        <v>178.05559799735153</v>
      </c>
      <c r="BR165" s="93">
        <f t="shared" si="182"/>
        <v>183.11274085449438</v>
      </c>
      <c r="BS165" s="93">
        <f t="shared" si="182"/>
        <v>0</v>
      </c>
    </row>
    <row r="166" spans="4:71" ht="12.75">
      <c r="D166" s="148">
        <v>62</v>
      </c>
      <c r="F166" s="91" t="s">
        <v>170</v>
      </c>
      <c r="G166" s="92">
        <f aca="true" t="shared" si="183" ref="G166:P166">+G157</f>
        <v>62</v>
      </c>
      <c r="H166" s="92">
        <f t="shared" si="183"/>
        <v>84</v>
      </c>
      <c r="I166" s="92">
        <f t="shared" si="183"/>
        <v>85</v>
      </c>
      <c r="J166" s="92">
        <f t="shared" si="183"/>
        <v>78</v>
      </c>
      <c r="K166" s="92">
        <f t="shared" si="183"/>
        <v>76</v>
      </c>
      <c r="L166" s="92">
        <f t="shared" si="183"/>
        <v>43</v>
      </c>
      <c r="M166" s="92">
        <f t="shared" si="183"/>
        <v>45</v>
      </c>
      <c r="N166" s="92">
        <f t="shared" si="183"/>
        <v>65</v>
      </c>
      <c r="O166" s="92">
        <f t="shared" si="183"/>
        <v>60</v>
      </c>
      <c r="P166" s="92">
        <f t="shared" si="183"/>
        <v>64</v>
      </c>
      <c r="Q166" s="92">
        <f aca="true" t="shared" si="184" ref="Q166:BS166">+Q157</f>
        <v>60</v>
      </c>
      <c r="R166" s="92">
        <f t="shared" si="184"/>
        <v>64</v>
      </c>
      <c r="S166" s="92">
        <f t="shared" si="184"/>
        <v>60</v>
      </c>
      <c r="T166" s="92">
        <f t="shared" si="184"/>
        <v>68</v>
      </c>
      <c r="U166" s="92">
        <f t="shared" si="184"/>
        <v>42</v>
      </c>
      <c r="V166" s="92">
        <f t="shared" si="184"/>
        <v>54</v>
      </c>
      <c r="W166" s="92">
        <f t="shared" si="184"/>
        <v>58</v>
      </c>
      <c r="X166" s="92">
        <f t="shared" si="184"/>
        <v>101</v>
      </c>
      <c r="Y166" s="92">
        <f t="shared" si="184"/>
        <v>86</v>
      </c>
      <c r="Z166" s="92">
        <f t="shared" si="184"/>
        <v>85</v>
      </c>
      <c r="AA166" s="92">
        <f t="shared" si="184"/>
        <v>79</v>
      </c>
      <c r="AB166" s="92">
        <f t="shared" si="184"/>
        <v>76</v>
      </c>
      <c r="AC166" s="92">
        <f t="shared" si="184"/>
        <v>56</v>
      </c>
      <c r="AD166" s="92">
        <f t="shared" si="184"/>
        <v>64</v>
      </c>
      <c r="AE166" s="92">
        <f t="shared" si="184"/>
        <v>60</v>
      </c>
      <c r="AF166" s="92">
        <f t="shared" si="184"/>
        <v>64</v>
      </c>
      <c r="AG166" s="92">
        <f t="shared" si="184"/>
        <v>60</v>
      </c>
      <c r="AH166" s="92">
        <f t="shared" si="184"/>
        <v>64</v>
      </c>
      <c r="AI166" s="92">
        <f t="shared" si="184"/>
        <v>61</v>
      </c>
      <c r="AJ166" s="92">
        <f t="shared" si="184"/>
        <v>63</v>
      </c>
      <c r="AK166" s="92">
        <f t="shared" si="184"/>
        <v>62</v>
      </c>
      <c r="AL166" s="92">
        <f t="shared" si="184"/>
        <v>80</v>
      </c>
      <c r="AM166" s="92">
        <f t="shared" si="184"/>
        <v>68</v>
      </c>
      <c r="AN166" s="92">
        <f t="shared" si="184"/>
        <v>65</v>
      </c>
      <c r="AO166" s="92">
        <f t="shared" si="184"/>
        <v>43</v>
      </c>
      <c r="AP166" s="92">
        <f t="shared" si="184"/>
        <v>23</v>
      </c>
      <c r="AQ166" s="92">
        <f t="shared" si="184"/>
        <v>38</v>
      </c>
      <c r="AR166" s="92">
        <f t="shared" si="184"/>
        <v>40</v>
      </c>
      <c r="AS166" s="92">
        <f t="shared" si="184"/>
        <v>50</v>
      </c>
      <c r="AT166" s="92">
        <f t="shared" si="184"/>
        <v>54</v>
      </c>
      <c r="AU166" s="92">
        <f t="shared" si="184"/>
        <v>90</v>
      </c>
      <c r="AV166" s="92">
        <f t="shared" si="184"/>
        <v>89</v>
      </c>
      <c r="AW166" s="92">
        <f t="shared" si="184"/>
        <v>38</v>
      </c>
      <c r="AX166" s="92">
        <f t="shared" si="184"/>
        <v>50</v>
      </c>
      <c r="AY166" s="92">
        <f t="shared" si="184"/>
        <v>61</v>
      </c>
      <c r="AZ166" s="92">
        <f t="shared" si="184"/>
        <v>63</v>
      </c>
      <c r="BA166" s="92">
        <f t="shared" si="184"/>
        <v>61</v>
      </c>
      <c r="BB166" s="92">
        <f t="shared" si="184"/>
        <v>63</v>
      </c>
      <c r="BC166" s="92">
        <f t="shared" si="184"/>
        <v>61</v>
      </c>
      <c r="BD166" s="92">
        <f t="shared" si="184"/>
        <v>50</v>
      </c>
      <c r="BE166" s="92">
        <f t="shared" si="184"/>
        <v>60</v>
      </c>
      <c r="BF166" s="92">
        <f t="shared" si="184"/>
        <v>64</v>
      </c>
      <c r="BG166" s="92">
        <f t="shared" si="184"/>
        <v>101</v>
      </c>
      <c r="BH166" s="92">
        <f t="shared" si="184"/>
        <v>87</v>
      </c>
      <c r="BI166" s="92">
        <f t="shared" si="184"/>
        <v>86</v>
      </c>
      <c r="BJ166" s="92">
        <f t="shared" si="184"/>
        <v>73</v>
      </c>
      <c r="BK166" s="92">
        <f t="shared" si="184"/>
        <v>63</v>
      </c>
      <c r="BL166" s="92">
        <f t="shared" si="184"/>
        <v>61</v>
      </c>
      <c r="BM166" s="92">
        <f t="shared" si="184"/>
        <v>63</v>
      </c>
      <c r="BN166" s="92">
        <f t="shared" si="184"/>
        <v>60</v>
      </c>
      <c r="BO166" s="92">
        <f t="shared" si="184"/>
        <v>65</v>
      </c>
      <c r="BP166" s="92">
        <f t="shared" si="184"/>
        <v>59</v>
      </c>
      <c r="BQ166" s="92">
        <f t="shared" si="184"/>
        <v>64</v>
      </c>
      <c r="BR166" s="92">
        <f t="shared" si="184"/>
        <v>60</v>
      </c>
      <c r="BS166" s="92">
        <f t="shared" si="184"/>
        <v>65</v>
      </c>
    </row>
    <row r="167" spans="4:71" ht="12.75">
      <c r="D167" s="149">
        <f>63+11</f>
        <v>74</v>
      </c>
      <c r="E167" s="149">
        <f>63-11</f>
        <v>52</v>
      </c>
      <c r="F167" s="91" t="s">
        <v>177</v>
      </c>
      <c r="G167" s="92">
        <f>IF(G158="F",$D$167,IF(G158="R",$E$167,""))</f>
        <v>74</v>
      </c>
      <c r="H167" s="92">
        <f aca="true" t="shared" si="185" ref="H167:BS167">IF(H158="F",$D$167,IF(H158="R",$E$167,""))</f>
        <v>74</v>
      </c>
      <c r="I167" s="92">
        <f t="shared" si="185"/>
        <v>74</v>
      </c>
      <c r="J167" s="92">
        <f t="shared" si="185"/>
        <v>74</v>
      </c>
      <c r="K167" s="92">
        <f t="shared" si="185"/>
        <v>74</v>
      </c>
      <c r="L167" s="92">
        <f t="shared" si="185"/>
        <v>74</v>
      </c>
      <c r="M167" s="92">
        <f t="shared" si="185"/>
        <v>74</v>
      </c>
      <c r="N167" s="92">
        <f t="shared" si="185"/>
        <v>74</v>
      </c>
      <c r="O167" s="92">
        <f t="shared" si="185"/>
        <v>74</v>
      </c>
      <c r="P167" s="92">
        <f t="shared" si="185"/>
        <v>74</v>
      </c>
      <c r="Q167" s="92">
        <f t="shared" si="185"/>
        <v>74</v>
      </c>
      <c r="R167" s="92">
        <f t="shared" si="185"/>
        <v>74</v>
      </c>
      <c r="S167" s="92">
        <f t="shared" si="185"/>
        <v>74</v>
      </c>
      <c r="T167" s="92">
        <f t="shared" si="185"/>
        <v>74</v>
      </c>
      <c r="U167" s="92">
        <f t="shared" si="185"/>
        <v>74</v>
      </c>
      <c r="V167" s="92">
        <f t="shared" si="185"/>
        <v>74</v>
      </c>
      <c r="W167" s="92">
        <f t="shared" si="185"/>
        <v>74</v>
      </c>
      <c r="X167" s="92">
        <f t="shared" si="185"/>
        <v>74</v>
      </c>
      <c r="Y167" s="92">
        <f t="shared" si="185"/>
        <v>74</v>
      </c>
      <c r="Z167" s="92">
        <f t="shared" si="185"/>
        <v>74</v>
      </c>
      <c r="AA167" s="92">
        <f t="shared" si="185"/>
        <v>74</v>
      </c>
      <c r="AB167" s="92">
        <f t="shared" si="185"/>
        <v>74</v>
      </c>
      <c r="AC167" s="92">
        <f t="shared" si="185"/>
        <v>74</v>
      </c>
      <c r="AD167" s="92">
        <f t="shared" si="185"/>
        <v>74</v>
      </c>
      <c r="AE167" s="92">
        <f t="shared" si="185"/>
        <v>74</v>
      </c>
      <c r="AF167" s="92">
        <f t="shared" si="185"/>
        <v>74</v>
      </c>
      <c r="AG167" s="92">
        <f t="shared" si="185"/>
        <v>74</v>
      </c>
      <c r="AH167" s="92">
        <f t="shared" si="185"/>
        <v>74</v>
      </c>
      <c r="AI167" s="92">
        <f t="shared" si="185"/>
        <v>74</v>
      </c>
      <c r="AJ167" s="92">
        <f t="shared" si="185"/>
        <v>74</v>
      </c>
      <c r="AK167" s="92">
        <f t="shared" si="185"/>
        <v>74</v>
      </c>
      <c r="AL167" s="92">
        <f t="shared" si="185"/>
        <v>74</v>
      </c>
      <c r="AM167" s="92">
        <f t="shared" si="185"/>
        <v>74</v>
      </c>
      <c r="AN167" s="92">
        <f t="shared" si="185"/>
        <v>74</v>
      </c>
      <c r="AO167" s="92">
        <f t="shared" si="185"/>
        <v>74</v>
      </c>
      <c r="AP167" s="92">
        <f t="shared" si="185"/>
        <v>74</v>
      </c>
      <c r="AQ167" s="92">
        <f t="shared" si="185"/>
        <v>74</v>
      </c>
      <c r="AR167" s="92">
        <f t="shared" si="185"/>
        <v>74</v>
      </c>
      <c r="AS167" s="92">
        <f t="shared" si="185"/>
        <v>74</v>
      </c>
      <c r="AT167" s="92">
        <f t="shared" si="185"/>
        <v>74</v>
      </c>
      <c r="AU167" s="92">
        <f t="shared" si="185"/>
        <v>74</v>
      </c>
      <c r="AV167" s="92">
        <f t="shared" si="185"/>
        <v>74</v>
      </c>
      <c r="AW167" s="92">
        <f t="shared" si="185"/>
        <v>74</v>
      </c>
      <c r="AX167" s="92">
        <f t="shared" si="185"/>
        <v>74</v>
      </c>
      <c r="AY167" s="92">
        <f t="shared" si="185"/>
        <v>74</v>
      </c>
      <c r="AZ167" s="92">
        <f t="shared" si="185"/>
        <v>74</v>
      </c>
      <c r="BA167" s="92">
        <f t="shared" si="185"/>
        <v>74</v>
      </c>
      <c r="BB167" s="92">
        <f t="shared" si="185"/>
        <v>74</v>
      </c>
      <c r="BC167" s="92">
        <f t="shared" si="185"/>
        <v>74</v>
      </c>
      <c r="BD167" s="92">
        <f t="shared" si="185"/>
        <v>74</v>
      </c>
      <c r="BE167" s="92">
        <f t="shared" si="185"/>
        <v>74</v>
      </c>
      <c r="BF167" s="92">
        <f t="shared" si="185"/>
        <v>74</v>
      </c>
      <c r="BG167" s="92">
        <f t="shared" si="185"/>
        <v>74</v>
      </c>
      <c r="BH167" s="92">
        <f t="shared" si="185"/>
        <v>74</v>
      </c>
      <c r="BI167" s="92">
        <f t="shared" si="185"/>
        <v>74</v>
      </c>
      <c r="BJ167" s="92">
        <f t="shared" si="185"/>
        <v>74</v>
      </c>
      <c r="BK167" s="92">
        <f t="shared" si="185"/>
        <v>74</v>
      </c>
      <c r="BL167" s="92">
        <f t="shared" si="185"/>
        <v>74</v>
      </c>
      <c r="BM167" s="92">
        <f t="shared" si="185"/>
        <v>74</v>
      </c>
      <c r="BN167" s="92">
        <f t="shared" si="185"/>
        <v>74</v>
      </c>
      <c r="BO167" s="92">
        <f t="shared" si="185"/>
        <v>74</v>
      </c>
      <c r="BP167" s="92">
        <f t="shared" si="185"/>
        <v>74</v>
      </c>
      <c r="BQ167" s="92">
        <f t="shared" si="185"/>
        <v>74</v>
      </c>
      <c r="BR167" s="92">
        <f t="shared" si="185"/>
        <v>74</v>
      </c>
      <c r="BS167" s="92">
        <f t="shared" si="185"/>
        <v>74</v>
      </c>
    </row>
    <row r="168" spans="7:71" ht="12.75">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row>
    <row r="169" spans="2:207" s="155" customFormat="1" ht="12.75">
      <c r="B169" s="37"/>
      <c r="C169" s="37"/>
      <c r="D169" s="156"/>
      <c r="E169" s="156"/>
      <c r="F169" s="37"/>
      <c r="G169" s="15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row>
    <row r="170" spans="2:207" s="155" customFormat="1" ht="12.75">
      <c r="B170" s="37"/>
      <c r="C170" s="37"/>
      <c r="D170" s="156"/>
      <c r="E170" s="156"/>
      <c r="F170" s="158"/>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row>
    <row r="171" spans="2:207" s="155" customFormat="1" ht="12.75">
      <c r="B171" s="37"/>
      <c r="C171" s="37"/>
      <c r="D171" s="156"/>
      <c r="E171" s="156"/>
      <c r="F171" s="158"/>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row>
    <row r="172" spans="2:207" s="155" customFormat="1" ht="12.75">
      <c r="B172" s="37"/>
      <c r="C172" s="37"/>
      <c r="D172" s="156"/>
      <c r="E172" s="156"/>
      <c r="F172" s="158"/>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row>
    <row r="173" spans="2:207" s="155" customFormat="1" ht="12.75">
      <c r="B173" s="37"/>
      <c r="C173" s="37"/>
      <c r="D173" s="156"/>
      <c r="E173" s="156"/>
      <c r="F173" s="158"/>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row>
    <row r="174" spans="2:207" s="155" customFormat="1" ht="12.75">
      <c r="B174" s="37"/>
      <c r="C174" s="37"/>
      <c r="D174" s="156"/>
      <c r="E174" s="156"/>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row>
    <row r="175" spans="2:207" s="155" customFormat="1" ht="12.75">
      <c r="B175" s="37"/>
      <c r="C175" s="37"/>
      <c r="D175" s="156"/>
      <c r="E175" s="156"/>
      <c r="F175" s="158"/>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row>
    <row r="176" spans="2:207" s="155" customFormat="1" ht="12.75">
      <c r="B176" s="37"/>
      <c r="C176" s="37"/>
      <c r="D176" s="156"/>
      <c r="E176" s="156"/>
      <c r="F176" s="158"/>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row>
    <row r="177" spans="2:207" s="155" customFormat="1" ht="12.75">
      <c r="B177" s="37"/>
      <c r="C177" s="37"/>
      <c r="D177" s="156"/>
      <c r="E177" s="156"/>
      <c r="F177" s="104"/>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row>
    <row r="178" spans="2:207" s="155" customFormat="1" ht="12.75">
      <c r="B178" s="37"/>
      <c r="C178" s="37"/>
      <c r="D178" s="156"/>
      <c r="E178" s="156"/>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c r="GH178" s="37"/>
      <c r="GI178" s="37"/>
      <c r="GJ178" s="37"/>
      <c r="GK178" s="37"/>
      <c r="GL178" s="37"/>
      <c r="GM178" s="37"/>
      <c r="GN178" s="37"/>
      <c r="GO178" s="37"/>
      <c r="GP178" s="37"/>
      <c r="GQ178" s="37"/>
      <c r="GR178" s="37"/>
      <c r="GS178" s="37"/>
      <c r="GT178" s="37"/>
      <c r="GU178" s="37"/>
      <c r="GV178" s="37"/>
      <c r="GW178" s="37"/>
      <c r="GX178" s="37"/>
      <c r="GY178" s="37"/>
    </row>
  </sheetData>
  <printOptions/>
  <pageMargins left="0.75" right="0.75" top="1" bottom="1" header="0.512" footer="0.512"/>
  <pageSetup fitToHeight="0" fitToWidth="1" horizontalDpi="300" verticalDpi="300" orientation="portrait" paperSize="9" scale="16" r:id="rId1"/>
</worksheet>
</file>

<file path=xl/worksheets/sheet2.xml><?xml version="1.0" encoding="utf-8"?>
<worksheet xmlns="http://schemas.openxmlformats.org/spreadsheetml/2006/main" xmlns:r="http://schemas.openxmlformats.org/officeDocument/2006/relationships">
  <dimension ref="A1:Z5"/>
  <sheetViews>
    <sheetView workbookViewId="0" topLeftCell="A1">
      <selection activeCell="K5" sqref="K5"/>
    </sheetView>
  </sheetViews>
  <sheetFormatPr defaultColWidth="9.00390625" defaultRowHeight="13.5"/>
  <cols>
    <col min="1" max="2" width="3.125" style="19" customWidth="1"/>
    <col min="3" max="26" width="5.125" style="19" customWidth="1"/>
    <col min="27" max="16384" width="9.00390625" style="19" customWidth="1"/>
  </cols>
  <sheetData>
    <row r="1" ht="12.75">
      <c r="A1" s="34" t="s">
        <v>156</v>
      </c>
    </row>
    <row r="2" spans="1:26" ht="12.75">
      <c r="A2" s="22"/>
      <c r="B2" s="23"/>
      <c r="C2" s="20">
        <v>1</v>
      </c>
      <c r="D2" s="20">
        <f aca="true" t="shared" si="0" ref="D2:J2">+C2+1</f>
        <v>2</v>
      </c>
      <c r="E2" s="20">
        <f t="shared" si="0"/>
        <v>3</v>
      </c>
      <c r="F2" s="20">
        <f t="shared" si="0"/>
        <v>4</v>
      </c>
      <c r="G2" s="20">
        <f t="shared" si="0"/>
        <v>5</v>
      </c>
      <c r="H2" s="20">
        <f t="shared" si="0"/>
        <v>6</v>
      </c>
      <c r="I2" s="20">
        <f t="shared" si="0"/>
        <v>7</v>
      </c>
      <c r="J2" s="20">
        <f t="shared" si="0"/>
        <v>8</v>
      </c>
      <c r="K2" s="20">
        <f aca="true" t="shared" si="1" ref="K2:Z2">+J2+1</f>
        <v>9</v>
      </c>
      <c r="L2" s="20">
        <f t="shared" si="1"/>
        <v>10</v>
      </c>
      <c r="M2" s="20">
        <f t="shared" si="1"/>
        <v>11</v>
      </c>
      <c r="N2" s="20">
        <f t="shared" si="1"/>
        <v>12</v>
      </c>
      <c r="O2" s="20">
        <f t="shared" si="1"/>
        <v>13</v>
      </c>
      <c r="P2" s="20">
        <f t="shared" si="1"/>
        <v>14</v>
      </c>
      <c r="Q2" s="20">
        <f t="shared" si="1"/>
        <v>15</v>
      </c>
      <c r="R2" s="20">
        <f t="shared" si="1"/>
        <v>16</v>
      </c>
      <c r="S2" s="20">
        <f t="shared" si="1"/>
        <v>17</v>
      </c>
      <c r="T2" s="20">
        <f t="shared" si="1"/>
        <v>18</v>
      </c>
      <c r="U2" s="20">
        <f t="shared" si="1"/>
        <v>19</v>
      </c>
      <c r="V2" s="20">
        <f t="shared" si="1"/>
        <v>20</v>
      </c>
      <c r="W2" s="20">
        <f t="shared" si="1"/>
        <v>21</v>
      </c>
      <c r="X2" s="20">
        <f t="shared" si="1"/>
        <v>22</v>
      </c>
      <c r="Y2" s="20">
        <f t="shared" si="1"/>
        <v>23</v>
      </c>
      <c r="Z2" s="20">
        <f t="shared" si="1"/>
        <v>24</v>
      </c>
    </row>
    <row r="3" spans="1:26" ht="12.75">
      <c r="A3" s="22"/>
      <c r="B3" s="24"/>
      <c r="C3" s="21" t="str">
        <f>"B["&amp;FIXED(C2,0)&amp;"]"</f>
        <v>B[1]</v>
      </c>
      <c r="D3" s="21" t="str">
        <f aca="true" t="shared" si="2" ref="D3:J3">"B["&amp;FIXED(D2,0)&amp;"]"</f>
        <v>B[2]</v>
      </c>
      <c r="E3" s="21" t="str">
        <f t="shared" si="2"/>
        <v>B[3]</v>
      </c>
      <c r="F3" s="21" t="str">
        <f t="shared" si="2"/>
        <v>B[4]</v>
      </c>
      <c r="G3" s="21" t="str">
        <f t="shared" si="2"/>
        <v>B[5]</v>
      </c>
      <c r="H3" s="21" t="str">
        <f t="shared" si="2"/>
        <v>B[6]</v>
      </c>
      <c r="I3" s="21" t="str">
        <f t="shared" si="2"/>
        <v>B[7]</v>
      </c>
      <c r="J3" s="21" t="str">
        <f t="shared" si="2"/>
        <v>B[8]</v>
      </c>
      <c r="K3" s="21" t="str">
        <f aca="true" t="shared" si="3" ref="K3:Z3">"B["&amp;FIXED(K2,0)&amp;"]"</f>
        <v>B[9]</v>
      </c>
      <c r="L3" s="21" t="str">
        <f t="shared" si="3"/>
        <v>B[10]</v>
      </c>
      <c r="M3" s="21" t="str">
        <f t="shared" si="3"/>
        <v>B[11]</v>
      </c>
      <c r="N3" s="21" t="str">
        <f t="shared" si="3"/>
        <v>B[12]</v>
      </c>
      <c r="O3" s="21" t="str">
        <f t="shared" si="3"/>
        <v>B[13]</v>
      </c>
      <c r="P3" s="21" t="str">
        <f t="shared" si="3"/>
        <v>B[14]</v>
      </c>
      <c r="Q3" s="21" t="str">
        <f t="shared" si="3"/>
        <v>B[15]</v>
      </c>
      <c r="R3" s="21" t="str">
        <f t="shared" si="3"/>
        <v>B[16]</v>
      </c>
      <c r="S3" s="21" t="str">
        <f t="shared" si="3"/>
        <v>B[17]</v>
      </c>
      <c r="T3" s="21" t="str">
        <f t="shared" si="3"/>
        <v>B[18]</v>
      </c>
      <c r="U3" s="21" t="str">
        <f t="shared" si="3"/>
        <v>B[19]</v>
      </c>
      <c r="V3" s="21" t="str">
        <f t="shared" si="3"/>
        <v>B[20]</v>
      </c>
      <c r="W3" s="21" t="str">
        <f t="shared" si="3"/>
        <v>B[21]</v>
      </c>
      <c r="X3" s="21" t="str">
        <f t="shared" si="3"/>
        <v>B[22]</v>
      </c>
      <c r="Y3" s="21" t="str">
        <f t="shared" si="3"/>
        <v>B[23]</v>
      </c>
      <c r="Z3" s="21" t="str">
        <f t="shared" si="3"/>
        <v>B[24]</v>
      </c>
    </row>
    <row r="4" spans="1:26" ht="12.75">
      <c r="A4" s="22" t="s">
        <v>157</v>
      </c>
      <c r="B4" s="24" t="s">
        <v>158</v>
      </c>
      <c r="C4" s="32">
        <v>-2.3</v>
      </c>
      <c r="D4" s="32">
        <v>-1.7</v>
      </c>
      <c r="E4" s="32">
        <v>-1.3</v>
      </c>
      <c r="F4" s="32">
        <v>1.1</v>
      </c>
      <c r="G4" s="32">
        <v>2</v>
      </c>
      <c r="H4" s="32">
        <v>1.9</v>
      </c>
      <c r="I4" s="32">
        <v>0</v>
      </c>
      <c r="J4" s="32">
        <v>-1.5</v>
      </c>
      <c r="K4" s="32">
        <v>-2.1</v>
      </c>
      <c r="L4" s="32">
        <f aca="true" t="shared" si="4" ref="L4:S5">+C4</f>
        <v>-2.3</v>
      </c>
      <c r="M4" s="32">
        <f t="shared" si="4"/>
        <v>-1.7</v>
      </c>
      <c r="N4" s="32">
        <f t="shared" si="4"/>
        <v>-1.3</v>
      </c>
      <c r="O4" s="32">
        <f t="shared" si="4"/>
        <v>1.1</v>
      </c>
      <c r="P4" s="32">
        <f t="shared" si="4"/>
        <v>2</v>
      </c>
      <c r="Q4" s="32">
        <f t="shared" si="4"/>
        <v>1.9</v>
      </c>
      <c r="R4" s="32">
        <f t="shared" si="4"/>
        <v>0</v>
      </c>
      <c r="S4" s="32">
        <f t="shared" si="4"/>
        <v>-1.5</v>
      </c>
      <c r="T4" s="32">
        <f aca="true" t="shared" si="5" ref="T4:Z5">+L4</f>
        <v>-2.3</v>
      </c>
      <c r="U4" s="32">
        <f t="shared" si="5"/>
        <v>-1.7</v>
      </c>
      <c r="V4" s="32">
        <f t="shared" si="5"/>
        <v>-1.3</v>
      </c>
      <c r="W4" s="32">
        <f t="shared" si="5"/>
        <v>1.1</v>
      </c>
      <c r="X4" s="32">
        <f t="shared" si="5"/>
        <v>2</v>
      </c>
      <c r="Y4" s="32">
        <f t="shared" si="5"/>
        <v>1.9</v>
      </c>
      <c r="Z4" s="32">
        <f t="shared" si="5"/>
        <v>0</v>
      </c>
    </row>
    <row r="5" spans="1:26" ht="12.75">
      <c r="A5" s="22" t="s">
        <v>159</v>
      </c>
      <c r="B5" s="23" t="s">
        <v>158</v>
      </c>
      <c r="C5" s="33">
        <v>0.7</v>
      </c>
      <c r="D5" s="32">
        <v>0.3</v>
      </c>
      <c r="E5" s="32">
        <v>-0.1</v>
      </c>
      <c r="F5" s="32">
        <v>-0.15</v>
      </c>
      <c r="G5" s="32">
        <v>0.4</v>
      </c>
      <c r="H5" s="32">
        <v>-0.2</v>
      </c>
      <c r="I5" s="32">
        <v>-0.2</v>
      </c>
      <c r="J5" s="32">
        <v>-0.2</v>
      </c>
      <c r="K5" s="32">
        <v>0.5</v>
      </c>
      <c r="L5" s="32">
        <f t="shared" si="4"/>
        <v>0.7</v>
      </c>
      <c r="M5" s="32">
        <f t="shared" si="4"/>
        <v>0.3</v>
      </c>
      <c r="N5" s="32">
        <f t="shared" si="4"/>
        <v>-0.1</v>
      </c>
      <c r="O5" s="32">
        <f t="shared" si="4"/>
        <v>-0.15</v>
      </c>
      <c r="P5" s="32">
        <f t="shared" si="4"/>
        <v>0.4</v>
      </c>
      <c r="Q5" s="32">
        <f t="shared" si="4"/>
        <v>-0.2</v>
      </c>
      <c r="R5" s="32">
        <f t="shared" si="4"/>
        <v>-0.2</v>
      </c>
      <c r="S5" s="32">
        <f t="shared" si="4"/>
        <v>-0.2</v>
      </c>
      <c r="T5" s="32">
        <f t="shared" si="5"/>
        <v>0.7</v>
      </c>
      <c r="U5" s="32">
        <f t="shared" si="5"/>
        <v>0.3</v>
      </c>
      <c r="V5" s="32">
        <f t="shared" si="5"/>
        <v>-0.1</v>
      </c>
      <c r="W5" s="32">
        <f t="shared" si="5"/>
        <v>-0.15</v>
      </c>
      <c r="X5" s="32">
        <f t="shared" si="5"/>
        <v>0.4</v>
      </c>
      <c r="Y5" s="32">
        <f t="shared" si="5"/>
        <v>-0.2</v>
      </c>
      <c r="Z5" s="32">
        <f t="shared" si="5"/>
        <v>-0.2</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Z76"/>
  <sheetViews>
    <sheetView workbookViewId="0" topLeftCell="A1">
      <selection activeCell="G11" sqref="G11"/>
    </sheetView>
  </sheetViews>
  <sheetFormatPr defaultColWidth="9.00390625" defaultRowHeight="13.5"/>
  <cols>
    <col min="1" max="3" width="4.625" style="19" customWidth="1"/>
    <col min="4" max="4" width="4.625" style="19" bestFit="1" customWidth="1"/>
    <col min="5" max="5" width="2.25390625" style="26" bestFit="1" customWidth="1"/>
    <col min="6" max="6" width="4.75390625" style="27" customWidth="1"/>
    <col min="7" max="7" width="6.875" style="26" bestFit="1" customWidth="1"/>
    <col min="8" max="17" width="6.375" style="26" bestFit="1" customWidth="1"/>
    <col min="18" max="18" width="6.125" style="26" bestFit="1" customWidth="1"/>
    <col min="19" max="19" width="6.875" style="26" customWidth="1"/>
    <col min="20" max="20" width="6.125" style="26" bestFit="1" customWidth="1"/>
    <col min="21" max="27" width="6.375" style="26" bestFit="1" customWidth="1"/>
    <col min="28" max="28" width="6.125" style="26" bestFit="1" customWidth="1"/>
    <col min="29" max="37" width="6.375" style="26" bestFit="1" customWidth="1"/>
    <col min="38" max="38" width="6.125" style="26" bestFit="1" customWidth="1"/>
    <col min="39" max="39" width="6.875" style="26" customWidth="1"/>
    <col min="40" max="44" width="6.375" style="26" bestFit="1" customWidth="1"/>
    <col min="45" max="45" width="6.125" style="26" bestFit="1" customWidth="1"/>
    <col min="46" max="48" width="6.375" style="26" bestFit="1" customWidth="1"/>
    <col min="49" max="50" width="6.125" style="26" bestFit="1" customWidth="1"/>
    <col min="51" max="52" width="6.375" style="26" bestFit="1" customWidth="1"/>
    <col min="53" max="53" width="6.125" style="26" bestFit="1" customWidth="1"/>
    <col min="54" max="54" width="6.875" style="26" customWidth="1"/>
    <col min="55" max="56" width="6.375" style="26" bestFit="1" customWidth="1"/>
    <col min="57" max="58" width="6.875" style="26" customWidth="1"/>
    <col min="59" max="64" width="6.375" style="26" bestFit="1" customWidth="1"/>
    <col min="65" max="65" width="6.125" style="26" bestFit="1" customWidth="1"/>
    <col min="66" max="66" width="6.875" style="26" customWidth="1"/>
    <col min="67" max="67" width="6.125" style="26" bestFit="1" customWidth="1"/>
    <col min="68" max="69" width="6.375" style="26" bestFit="1" customWidth="1"/>
    <col min="70" max="71" width="6.125" style="26" bestFit="1" customWidth="1"/>
    <col min="72" max="207" width="6.875" style="26" customWidth="1"/>
    <col min="208" max="16384" width="9.00390625" style="19" customWidth="1"/>
  </cols>
  <sheetData>
    <row r="1" spans="1:2" ht="12.75">
      <c r="A1" s="25" t="s">
        <v>132</v>
      </c>
      <c r="B1" s="25"/>
    </row>
    <row r="2" spans="1:2" ht="12.75">
      <c r="A2" s="25"/>
      <c r="B2" s="25"/>
    </row>
    <row r="3" spans="4:20" ht="15.75">
      <c r="D3" s="30" t="s">
        <v>95</v>
      </c>
      <c r="E3" s="3" t="s">
        <v>2</v>
      </c>
      <c r="F3" s="3" t="s">
        <v>19</v>
      </c>
      <c r="G3" s="31">
        <v>51</v>
      </c>
      <c r="I3" s="31"/>
      <c r="J3" s="31"/>
      <c r="K3" s="31"/>
      <c r="L3" s="31"/>
      <c r="M3" s="31"/>
      <c r="N3" s="31"/>
      <c r="O3" s="31"/>
      <c r="P3" s="31"/>
      <c r="Q3" s="31"/>
      <c r="R3" s="31"/>
      <c r="S3" s="31"/>
      <c r="T3" s="31"/>
    </row>
    <row r="4" spans="4:20" ht="12.75">
      <c r="D4" s="30"/>
      <c r="E4" s="3" t="s">
        <v>3</v>
      </c>
      <c r="F4" s="3" t="s">
        <v>19</v>
      </c>
      <c r="G4" s="31">
        <v>98</v>
      </c>
      <c r="I4" s="31"/>
      <c r="J4" s="31"/>
      <c r="K4" s="31"/>
      <c r="L4" s="31"/>
      <c r="M4" s="31"/>
      <c r="N4" s="31"/>
      <c r="O4" s="31"/>
      <c r="P4" s="31"/>
      <c r="Q4" s="31"/>
      <c r="R4" s="31"/>
      <c r="S4" s="31"/>
      <c r="T4" s="31"/>
    </row>
    <row r="6" spans="4:7" ht="12.75">
      <c r="D6" s="30" t="s">
        <v>93</v>
      </c>
      <c r="E6" s="3" t="s">
        <v>2</v>
      </c>
      <c r="F6" s="3" t="s">
        <v>19</v>
      </c>
      <c r="G6" s="31">
        <v>0</v>
      </c>
    </row>
    <row r="7" spans="5:7" ht="12.75">
      <c r="E7" s="3" t="s">
        <v>3</v>
      </c>
      <c r="F7" s="3" t="s">
        <v>19</v>
      </c>
      <c r="G7" s="31">
        <v>0</v>
      </c>
    </row>
    <row r="9" spans="4:20" ht="15.75">
      <c r="D9" s="30" t="s">
        <v>97</v>
      </c>
      <c r="F9" s="3" t="s">
        <v>19</v>
      </c>
      <c r="G9" s="28">
        <v>18</v>
      </c>
      <c r="I9" s="28"/>
      <c r="J9" s="28"/>
      <c r="K9" s="28"/>
      <c r="L9" s="28"/>
      <c r="M9" s="28"/>
      <c r="N9" s="28"/>
      <c r="O9" s="28"/>
      <c r="P9" s="28"/>
      <c r="Q9" s="28"/>
      <c r="R9" s="28"/>
      <c r="S9" s="28"/>
      <c r="T9" s="28"/>
    </row>
    <row r="10" spans="4:20" ht="12.75">
      <c r="D10" s="30"/>
      <c r="F10" s="3"/>
      <c r="G10" s="28"/>
      <c r="I10" s="28"/>
      <c r="J10" s="28"/>
      <c r="K10" s="28"/>
      <c r="L10" s="28"/>
      <c r="M10" s="28"/>
      <c r="N10" s="28"/>
      <c r="O10" s="28"/>
      <c r="P10" s="28"/>
      <c r="Q10" s="28"/>
      <c r="R10" s="28"/>
      <c r="S10" s="28"/>
      <c r="T10" s="28"/>
    </row>
    <row r="11" spans="4:20" ht="15.75">
      <c r="D11" s="19" t="s">
        <v>152</v>
      </c>
      <c r="F11" s="8" t="s">
        <v>4</v>
      </c>
      <c r="G11" s="3">
        <f>+Table!AP6</f>
        <v>-0.04920231328246051</v>
      </c>
      <c r="I11" s="28"/>
      <c r="J11" s="28"/>
      <c r="K11" s="28"/>
      <c r="L11" s="28"/>
      <c r="M11" s="28"/>
      <c r="N11" s="28"/>
      <c r="O11" s="28"/>
      <c r="P11" s="28"/>
      <c r="Q11" s="28"/>
      <c r="R11" s="28"/>
      <c r="S11" s="28"/>
      <c r="T11" s="28"/>
    </row>
    <row r="12" spans="4:20" ht="12.75">
      <c r="D12" s="30"/>
      <c r="F12" s="3"/>
      <c r="G12" s="28"/>
      <c r="I12" s="28"/>
      <c r="J12" s="28"/>
      <c r="K12" s="28"/>
      <c r="L12" s="28"/>
      <c r="M12" s="28"/>
      <c r="N12" s="28"/>
      <c r="O12" s="28"/>
      <c r="P12" s="28"/>
      <c r="Q12" s="28"/>
      <c r="R12" s="28"/>
      <c r="S12" s="28"/>
      <c r="T12" s="28"/>
    </row>
    <row r="13" spans="7:207" ht="12.75">
      <c r="G13" s="36">
        <f>+DrivingControl!G21</f>
        <v>0</v>
      </c>
      <c r="H13" s="36">
        <f>+DrivingControl!H21</f>
        <v>1</v>
      </c>
      <c r="I13" s="36">
        <f>+DrivingControl!I21</f>
        <v>2</v>
      </c>
      <c r="J13" s="36">
        <f>+DrivingControl!J21</f>
        <v>3</v>
      </c>
      <c r="K13" s="36">
        <f>+DrivingControl!K21</f>
        <v>4</v>
      </c>
      <c r="L13" s="36">
        <f>+DrivingControl!L21</f>
        <v>5</v>
      </c>
      <c r="M13" s="36">
        <f>+DrivingControl!M21</f>
        <v>6</v>
      </c>
      <c r="N13" s="36">
        <f>+DrivingControl!N21</f>
        <v>7</v>
      </c>
      <c r="O13" s="36">
        <f>+DrivingControl!O21</f>
        <v>8</v>
      </c>
      <c r="P13" s="36">
        <f>+DrivingControl!P21</f>
        <v>9</v>
      </c>
      <c r="Q13" s="36">
        <f>+DrivingControl!Q21</f>
        <v>10</v>
      </c>
      <c r="R13" s="36">
        <f>+DrivingControl!R21</f>
        <v>11</v>
      </c>
      <c r="S13" s="36">
        <f>+DrivingControl!S21</f>
        <v>12</v>
      </c>
      <c r="T13" s="36">
        <f>+DrivingControl!T21</f>
        <v>13</v>
      </c>
      <c r="U13" s="36">
        <f>+DrivingControl!U21</f>
        <v>14</v>
      </c>
      <c r="V13" s="36">
        <f>+DrivingControl!V21</f>
        <v>15</v>
      </c>
      <c r="W13" s="36">
        <f>+DrivingControl!W21</f>
        <v>16</v>
      </c>
      <c r="X13" s="36">
        <f>+DrivingControl!X21</f>
        <v>17</v>
      </c>
      <c r="Y13" s="36">
        <f>+DrivingControl!Y21</f>
        <v>18</v>
      </c>
      <c r="Z13" s="36">
        <f>+DrivingControl!Z21</f>
        <v>19</v>
      </c>
      <c r="AA13" s="36">
        <f>+DrivingControl!AA21</f>
        <v>20</v>
      </c>
      <c r="AB13" s="36">
        <f>+DrivingControl!AB21</f>
        <v>21</v>
      </c>
      <c r="AC13" s="36">
        <f>+DrivingControl!AC21</f>
        <v>22</v>
      </c>
      <c r="AD13" s="36">
        <f>+DrivingControl!AD21</f>
        <v>23</v>
      </c>
      <c r="AE13" s="36">
        <f>+DrivingControl!AE21</f>
        <v>24</v>
      </c>
      <c r="AF13" s="36">
        <f>+DrivingControl!AF21</f>
        <v>25</v>
      </c>
      <c r="AG13" s="36">
        <f>+DrivingControl!AG21</f>
        <v>26</v>
      </c>
      <c r="AH13" s="36">
        <f>+DrivingControl!AH21</f>
        <v>27</v>
      </c>
      <c r="AI13" s="36">
        <f>+DrivingControl!AI21</f>
        <v>28</v>
      </c>
      <c r="AJ13" s="36">
        <f>+DrivingControl!AJ21</f>
        <v>29</v>
      </c>
      <c r="AK13" s="36">
        <f>+DrivingControl!AK21</f>
        <v>30</v>
      </c>
      <c r="AL13" s="36">
        <f>+DrivingControl!AL21</f>
        <v>31</v>
      </c>
      <c r="AM13" s="36">
        <f>+DrivingControl!AM21</f>
        <v>32</v>
      </c>
      <c r="AN13" s="36">
        <f>+DrivingControl!AN21</f>
        <v>33</v>
      </c>
      <c r="AO13" s="36">
        <f>+DrivingControl!AO21</f>
        <v>34</v>
      </c>
      <c r="AP13" s="36">
        <f>+DrivingControl!AP21</f>
        <v>35</v>
      </c>
      <c r="AQ13" s="36">
        <f>+DrivingControl!AQ21</f>
        <v>36</v>
      </c>
      <c r="AR13" s="36">
        <f>+DrivingControl!AR21</f>
        <v>37</v>
      </c>
      <c r="AS13" s="36">
        <f>+DrivingControl!AS21</f>
        <v>38</v>
      </c>
      <c r="AT13" s="36">
        <f>+DrivingControl!AT21</f>
        <v>39</v>
      </c>
      <c r="AU13" s="36">
        <f>+DrivingControl!AU21</f>
        <v>40</v>
      </c>
      <c r="AV13" s="36">
        <f>+DrivingControl!AV21</f>
        <v>41</v>
      </c>
      <c r="AW13" s="36">
        <f>+DrivingControl!AW21</f>
        <v>42</v>
      </c>
      <c r="AX13" s="36">
        <f>+DrivingControl!AX21</f>
        <v>43</v>
      </c>
      <c r="AY13" s="36">
        <f>+DrivingControl!AY21</f>
        <v>44</v>
      </c>
      <c r="AZ13" s="36">
        <f>+DrivingControl!AZ21</f>
        <v>45</v>
      </c>
      <c r="BA13" s="36">
        <f>+DrivingControl!BA21</f>
        <v>46</v>
      </c>
      <c r="BB13" s="36">
        <f>+DrivingControl!BB21</f>
        <v>47</v>
      </c>
      <c r="BC13" s="36">
        <f>+DrivingControl!BC21</f>
        <v>48</v>
      </c>
      <c r="BD13" s="36">
        <f>+DrivingControl!BD21</f>
        <v>49</v>
      </c>
      <c r="BE13" s="36">
        <f>+DrivingControl!BE21</f>
        <v>50</v>
      </c>
      <c r="BF13" s="36">
        <f>+DrivingControl!BF21</f>
        <v>51</v>
      </c>
      <c r="BG13" s="36">
        <f>+DrivingControl!BG21</f>
        <v>52</v>
      </c>
      <c r="BH13" s="36">
        <f>+DrivingControl!BH21</f>
        <v>53</v>
      </c>
      <c r="BI13" s="36">
        <f>+DrivingControl!BI21</f>
        <v>54</v>
      </c>
      <c r="BJ13" s="36">
        <f>+DrivingControl!BJ21</f>
        <v>55</v>
      </c>
      <c r="BK13" s="36">
        <f>+DrivingControl!BK21</f>
        <v>56</v>
      </c>
      <c r="BL13" s="36">
        <f>+DrivingControl!BL21</f>
        <v>57</v>
      </c>
      <c r="BM13" s="36">
        <f>+DrivingControl!BM21</f>
        <v>58</v>
      </c>
      <c r="BN13" s="36">
        <f>+DrivingControl!BN21</f>
        <v>59</v>
      </c>
      <c r="BO13" s="36">
        <f>+DrivingControl!BO21</f>
        <v>60</v>
      </c>
      <c r="BP13" s="36">
        <f>+DrivingControl!BP21</f>
        <v>61</v>
      </c>
      <c r="BQ13" s="36">
        <f>+DrivingControl!BQ21</f>
        <v>62</v>
      </c>
      <c r="BR13" s="36">
        <f>+DrivingControl!BR21</f>
        <v>63</v>
      </c>
      <c r="BS13" s="36">
        <f>+DrivingControl!BS21</f>
        <v>64</v>
      </c>
      <c r="BT13" s="36">
        <f>+DrivingControl!BT21</f>
        <v>0</v>
      </c>
      <c r="BU13" s="36">
        <f>+DrivingControl!BU21</f>
        <v>0</v>
      </c>
      <c r="BV13" s="36">
        <f>+DrivingControl!BV21</f>
        <v>0</v>
      </c>
      <c r="BW13" s="36">
        <f>+DrivingControl!BW21</f>
        <v>0</v>
      </c>
      <c r="BX13" s="36">
        <f>+DrivingControl!BX21</f>
        <v>0</v>
      </c>
      <c r="BY13" s="36">
        <f>+DrivingControl!BY21</f>
        <v>0</v>
      </c>
      <c r="BZ13" s="36">
        <f>+DrivingControl!BZ21</f>
        <v>0</v>
      </c>
      <c r="CA13" s="36">
        <f>+DrivingControl!CA21</f>
        <v>0</v>
      </c>
      <c r="CB13" s="36">
        <f>+DrivingControl!CB21</f>
        <v>0</v>
      </c>
      <c r="CC13" s="36">
        <f>+DrivingControl!CC21</f>
        <v>0</v>
      </c>
      <c r="CD13" s="36">
        <f>+DrivingControl!CD21</f>
        <v>0</v>
      </c>
      <c r="CE13" s="36">
        <f>+DrivingControl!CE21</f>
        <v>0</v>
      </c>
      <c r="CF13" s="36">
        <f>+DrivingControl!CF21</f>
        <v>0</v>
      </c>
      <c r="CG13" s="36">
        <f>+DrivingControl!CG21</f>
        <v>0</v>
      </c>
      <c r="CH13" s="36">
        <f>+DrivingControl!CH21</f>
        <v>0</v>
      </c>
      <c r="CI13" s="36">
        <f>+DrivingControl!CI21</f>
        <v>0</v>
      </c>
      <c r="CJ13" s="36">
        <f>+DrivingControl!CJ21</f>
        <v>0</v>
      </c>
      <c r="CK13" s="36">
        <f>+DrivingControl!CK21</f>
        <v>0</v>
      </c>
      <c r="CL13" s="36">
        <f>+DrivingControl!CL21</f>
        <v>0</v>
      </c>
      <c r="CM13" s="36">
        <f>+DrivingControl!CM21</f>
        <v>0</v>
      </c>
      <c r="CN13" s="36">
        <f>+DrivingControl!CN21</f>
        <v>0</v>
      </c>
      <c r="CO13" s="36">
        <f>+DrivingControl!CO21</f>
        <v>0</v>
      </c>
      <c r="CP13" s="36">
        <f>+DrivingControl!CP21</f>
        <v>0</v>
      </c>
      <c r="CQ13" s="36">
        <f>+DrivingControl!CQ21</f>
        <v>0</v>
      </c>
      <c r="CR13" s="36">
        <f>+DrivingControl!CR21</f>
        <v>0</v>
      </c>
      <c r="CS13" s="36">
        <f>+DrivingControl!CS21</f>
        <v>0</v>
      </c>
      <c r="CT13" s="36">
        <f>+DrivingControl!CT21</f>
        <v>0</v>
      </c>
      <c r="CU13" s="36">
        <f>+DrivingControl!CU21</f>
        <v>0</v>
      </c>
      <c r="CV13" s="36">
        <f>+DrivingControl!CV21</f>
        <v>0</v>
      </c>
      <c r="CW13" s="36">
        <f>+DrivingControl!CW21</f>
        <v>0</v>
      </c>
      <c r="CX13" s="36">
        <f>+DrivingControl!CX21</f>
        <v>0</v>
      </c>
      <c r="CY13" s="36">
        <f>+DrivingControl!CY21</f>
        <v>0</v>
      </c>
      <c r="CZ13" s="36">
        <f>+DrivingControl!CZ21</f>
        <v>0</v>
      </c>
      <c r="DA13" s="36">
        <f>+DrivingControl!DA21</f>
        <v>0</v>
      </c>
      <c r="DB13" s="36">
        <f>+DrivingControl!DB21</f>
        <v>0</v>
      </c>
      <c r="DC13" s="36">
        <f>+DrivingControl!DC21</f>
        <v>0</v>
      </c>
      <c r="DD13" s="36">
        <f>+DrivingControl!DD21</f>
        <v>0</v>
      </c>
      <c r="DE13" s="36">
        <f>+DrivingControl!DE21</f>
        <v>0</v>
      </c>
      <c r="DF13" s="36">
        <f>+DrivingControl!DF21</f>
        <v>0</v>
      </c>
      <c r="DG13" s="36">
        <f>+DrivingControl!DG21</f>
        <v>0</v>
      </c>
      <c r="DH13" s="36">
        <f>+DrivingControl!DH21</f>
        <v>0</v>
      </c>
      <c r="DI13" s="36">
        <f>+DrivingControl!DI21</f>
        <v>0</v>
      </c>
      <c r="DJ13" s="36">
        <f>+DrivingControl!DJ21</f>
        <v>0</v>
      </c>
      <c r="DK13" s="36">
        <f>+DrivingControl!DK21</f>
        <v>0</v>
      </c>
      <c r="DL13" s="36">
        <f>+DrivingControl!DL21</f>
        <v>0</v>
      </c>
      <c r="DM13" s="36">
        <f>+DrivingControl!DM21</f>
        <v>0</v>
      </c>
      <c r="DN13" s="36">
        <f>+DrivingControl!DN21</f>
        <v>0</v>
      </c>
      <c r="DO13" s="36">
        <f>+DrivingControl!DO21</f>
        <v>0</v>
      </c>
      <c r="DP13" s="36">
        <f>+DrivingControl!DP21</f>
        <v>0</v>
      </c>
      <c r="DQ13" s="36">
        <f>+DrivingControl!DQ21</f>
        <v>0</v>
      </c>
      <c r="DR13" s="36">
        <f>+DrivingControl!DR21</f>
        <v>0</v>
      </c>
      <c r="DS13" s="36">
        <f>+DrivingControl!DS21</f>
        <v>0</v>
      </c>
      <c r="DT13" s="36">
        <f>+DrivingControl!DT21</f>
        <v>0</v>
      </c>
      <c r="DU13" s="36">
        <f>+DrivingControl!DU21</f>
        <v>0</v>
      </c>
      <c r="DV13" s="36">
        <f>+DrivingControl!DV21</f>
        <v>0</v>
      </c>
      <c r="DW13" s="36">
        <f>+DrivingControl!DW21</f>
        <v>0</v>
      </c>
      <c r="DX13" s="36">
        <f>+DrivingControl!DX21</f>
        <v>0</v>
      </c>
      <c r="DY13" s="36">
        <f>+DrivingControl!DY21</f>
        <v>0</v>
      </c>
      <c r="DZ13" s="36">
        <f>+DrivingControl!DZ21</f>
        <v>0</v>
      </c>
      <c r="EA13" s="36">
        <f>+DrivingControl!EA21</f>
        <v>0</v>
      </c>
      <c r="EB13" s="36">
        <f>+DrivingControl!EB21</f>
        <v>0</v>
      </c>
      <c r="EC13" s="36">
        <f>+DrivingControl!EC21</f>
        <v>0</v>
      </c>
      <c r="ED13" s="36">
        <f>+DrivingControl!ED21</f>
        <v>0</v>
      </c>
      <c r="EE13" s="36">
        <f>+DrivingControl!EE21</f>
        <v>0</v>
      </c>
      <c r="EF13" s="36">
        <f>+DrivingControl!EF21</f>
        <v>0</v>
      </c>
      <c r="EG13" s="36">
        <f>+DrivingControl!EG21</f>
        <v>0</v>
      </c>
      <c r="EH13" s="36">
        <f>+DrivingControl!EH21</f>
        <v>0</v>
      </c>
      <c r="EI13" s="36">
        <f>+DrivingControl!EI21</f>
        <v>0</v>
      </c>
      <c r="EJ13" s="36">
        <f>+DrivingControl!EJ21</f>
        <v>0</v>
      </c>
      <c r="EK13" s="36">
        <f>+DrivingControl!EK21</f>
        <v>0</v>
      </c>
      <c r="EL13" s="36">
        <f>+DrivingControl!EL21</f>
        <v>0</v>
      </c>
      <c r="EM13" s="36">
        <f>+DrivingControl!EM21</f>
        <v>0</v>
      </c>
      <c r="EN13" s="36">
        <f>+DrivingControl!EN21</f>
        <v>0</v>
      </c>
      <c r="EO13" s="36">
        <f>+DrivingControl!EO21</f>
        <v>0</v>
      </c>
      <c r="EP13" s="36">
        <f>+DrivingControl!EP21</f>
        <v>0</v>
      </c>
      <c r="EQ13" s="36">
        <f>+DrivingControl!EQ21</f>
        <v>0</v>
      </c>
      <c r="ER13" s="36">
        <f>+DrivingControl!ER21</f>
        <v>0</v>
      </c>
      <c r="ES13" s="36">
        <f>+DrivingControl!ES21</f>
        <v>0</v>
      </c>
      <c r="ET13" s="36">
        <f>+DrivingControl!ET21</f>
        <v>0</v>
      </c>
      <c r="EU13" s="36">
        <f>+DrivingControl!EU21</f>
        <v>0</v>
      </c>
      <c r="EV13" s="36">
        <f>+DrivingControl!EV21</f>
        <v>0</v>
      </c>
      <c r="EW13" s="36">
        <f>+DrivingControl!EW21</f>
        <v>0</v>
      </c>
      <c r="EX13" s="36">
        <f>+DrivingControl!EX21</f>
        <v>0</v>
      </c>
      <c r="EY13" s="36">
        <f>+DrivingControl!EY21</f>
        <v>0</v>
      </c>
      <c r="EZ13" s="36">
        <f>+DrivingControl!EZ21</f>
        <v>0</v>
      </c>
      <c r="FA13" s="36">
        <f>+DrivingControl!FA21</f>
        <v>0</v>
      </c>
      <c r="FB13" s="36">
        <f>+DrivingControl!FB21</f>
        <v>0</v>
      </c>
      <c r="FC13" s="36">
        <f>+DrivingControl!FC21</f>
        <v>0</v>
      </c>
      <c r="FD13" s="36">
        <f>+DrivingControl!FD21</f>
        <v>0</v>
      </c>
      <c r="FE13" s="36">
        <f>+DrivingControl!FE21</f>
        <v>0</v>
      </c>
      <c r="FF13" s="36">
        <f>+DrivingControl!FF21</f>
        <v>0</v>
      </c>
      <c r="FG13" s="36">
        <f>+DrivingControl!FG21</f>
        <v>0</v>
      </c>
      <c r="FH13" s="36">
        <f>+DrivingControl!FH21</f>
        <v>0</v>
      </c>
      <c r="FI13" s="36">
        <f>+DrivingControl!FI21</f>
        <v>0</v>
      </c>
      <c r="FJ13" s="36">
        <f>+DrivingControl!FJ21</f>
        <v>0</v>
      </c>
      <c r="FK13" s="36">
        <f>+DrivingControl!FK21</f>
        <v>0</v>
      </c>
      <c r="FL13" s="36">
        <f>+DrivingControl!FL21</f>
        <v>0</v>
      </c>
      <c r="FM13" s="36">
        <f>+DrivingControl!FM21</f>
        <v>0</v>
      </c>
      <c r="FN13" s="36">
        <f>+DrivingControl!FN21</f>
        <v>0</v>
      </c>
      <c r="FO13" s="36">
        <f>+DrivingControl!FO21</f>
        <v>0</v>
      </c>
      <c r="FP13" s="36">
        <f>+DrivingControl!FP21</f>
        <v>0</v>
      </c>
      <c r="FQ13" s="36">
        <f>+DrivingControl!FQ21</f>
        <v>0</v>
      </c>
      <c r="FR13" s="36">
        <f>+DrivingControl!FR21</f>
        <v>0</v>
      </c>
      <c r="FS13" s="36">
        <f>+DrivingControl!FS21</f>
        <v>0</v>
      </c>
      <c r="FT13" s="36">
        <f>+DrivingControl!FT21</f>
        <v>0</v>
      </c>
      <c r="FU13" s="36">
        <f>+DrivingControl!FU21</f>
        <v>0</v>
      </c>
      <c r="FV13" s="36">
        <f>+DrivingControl!FV21</f>
        <v>0</v>
      </c>
      <c r="FW13" s="36">
        <f>+DrivingControl!FW21</f>
        <v>0</v>
      </c>
      <c r="FX13" s="36">
        <f>+DrivingControl!FX21</f>
        <v>0</v>
      </c>
      <c r="FY13" s="36">
        <f>+DrivingControl!FY21</f>
        <v>0</v>
      </c>
      <c r="FZ13" s="36">
        <f>+DrivingControl!FZ21</f>
        <v>0</v>
      </c>
      <c r="GA13" s="36">
        <f>+DrivingControl!GA21</f>
        <v>0</v>
      </c>
      <c r="GB13" s="36">
        <f>+DrivingControl!GB21</f>
        <v>0</v>
      </c>
      <c r="GC13" s="36">
        <f>+DrivingControl!GC21</f>
        <v>0</v>
      </c>
      <c r="GD13" s="36">
        <f>+DrivingControl!GD21</f>
        <v>0</v>
      </c>
      <c r="GE13" s="36">
        <f>+DrivingControl!GE21</f>
        <v>0</v>
      </c>
      <c r="GF13" s="36">
        <f>+DrivingControl!GF21</f>
        <v>0</v>
      </c>
      <c r="GG13" s="36">
        <f>+DrivingControl!GG21</f>
        <v>0</v>
      </c>
      <c r="GH13" s="36">
        <f>+DrivingControl!GH21</f>
        <v>0</v>
      </c>
      <c r="GI13" s="36">
        <f>+DrivingControl!GI21</f>
        <v>0</v>
      </c>
      <c r="GJ13" s="36">
        <f>+DrivingControl!GJ21</f>
        <v>0</v>
      </c>
      <c r="GK13" s="36">
        <f>+DrivingControl!GK21</f>
        <v>0</v>
      </c>
      <c r="GL13" s="36">
        <f>+DrivingControl!GL21</f>
        <v>0</v>
      </c>
      <c r="GM13" s="36">
        <f>+DrivingControl!GM21</f>
        <v>0</v>
      </c>
      <c r="GN13" s="36">
        <f>+DrivingControl!GN21</f>
        <v>0</v>
      </c>
      <c r="GO13" s="36">
        <f>+DrivingControl!GO21</f>
        <v>0</v>
      </c>
      <c r="GP13" s="36">
        <f>+DrivingControl!GP21</f>
        <v>0</v>
      </c>
      <c r="GQ13" s="36">
        <f>+DrivingControl!GQ21</f>
        <v>0</v>
      </c>
      <c r="GR13" s="36">
        <f>+DrivingControl!GR21</f>
        <v>0</v>
      </c>
      <c r="GS13" s="36">
        <f>+DrivingControl!GS21</f>
        <v>0</v>
      </c>
      <c r="GT13" s="36">
        <f>+DrivingControl!GT21</f>
        <v>0</v>
      </c>
      <c r="GU13" s="36">
        <f>+DrivingControl!GU21</f>
        <v>0</v>
      </c>
      <c r="GV13" s="36">
        <f>+DrivingControl!GV21</f>
        <v>0</v>
      </c>
      <c r="GW13" s="36">
        <f>+DrivingControl!GW21</f>
        <v>0</v>
      </c>
      <c r="GX13" s="36">
        <f>+DrivingControl!GX21</f>
        <v>0</v>
      </c>
      <c r="GY13" s="36">
        <f>+DrivingControl!GY21</f>
        <v>0</v>
      </c>
    </row>
    <row r="14" spans="4:208" ht="15.75">
      <c r="D14" s="25" t="s">
        <v>20</v>
      </c>
      <c r="F14" s="8" t="s">
        <v>4</v>
      </c>
      <c r="G14" s="3">
        <f>IF(DrivingControl!G102=0,$G$11,DrivingControl!G102)</f>
        <v>-0.04920231328246051</v>
      </c>
      <c r="H14" s="3">
        <f>IF(DrivingControl!H102=0,$G$11,DrivingControl!H102)</f>
        <v>-13.88694</v>
      </c>
      <c r="I14" s="3">
        <f>IF(DrivingControl!I102=0,$G$11,DrivingControl!I102)</f>
        <v>-14.456898</v>
      </c>
      <c r="J14" s="3">
        <f>IF(DrivingControl!J102=0,$G$11,DrivingControl!J102)</f>
        <v>-10.330711</v>
      </c>
      <c r="K14" s="3">
        <f>IF(DrivingControl!K102=0,$G$11,DrivingControl!K102)</f>
        <v>-9.098117</v>
      </c>
      <c r="L14" s="3">
        <f>IF(DrivingControl!L102=0,$G$11,DrivingControl!L102)</f>
        <v>12.471682</v>
      </c>
      <c r="M14" s="3">
        <f>IF(DrivingControl!M102=0,$G$11,DrivingControl!M102)</f>
        <v>11.238347</v>
      </c>
      <c r="N14" s="3">
        <f>IF(DrivingControl!N102=0,$G$11,DrivingControl!N102)</f>
        <v>-1.970601</v>
      </c>
      <c r="O14" s="3">
        <f>IF(DrivingControl!O102=0,$G$11,DrivingControl!O102)</f>
        <v>1.342698</v>
      </c>
      <c r="P14" s="3">
        <f>IF(DrivingControl!P102=0,$G$11,DrivingControl!P102)</f>
        <v>-1.296804</v>
      </c>
      <c r="Q14" s="3">
        <f>IF(DrivingControl!Q102=0,$G$11,DrivingControl!Q102)</f>
        <v>1.342698</v>
      </c>
      <c r="R14" s="3">
        <f>IF(DrivingControl!R102=0,$G$11,DrivingControl!R102)</f>
        <v>-1.296804</v>
      </c>
      <c r="S14" s="3">
        <f>IF(DrivingControl!S102=0,$G$11,DrivingControl!S102)</f>
        <v>1.342698</v>
      </c>
      <c r="T14" s="3">
        <f>IF(DrivingControl!T102=0,$G$11,DrivingControl!T102)</f>
        <v>-3.967735</v>
      </c>
      <c r="U14" s="3">
        <f>IF(DrivingControl!U102=0,$G$11,DrivingControl!U102)</f>
        <v>13.079222</v>
      </c>
      <c r="V14" s="3">
        <f>IF(DrivingControl!V102=0,$G$11,DrivingControl!V102)</f>
        <v>5.423364</v>
      </c>
      <c r="W14" s="3">
        <f>IF(DrivingControl!W102=0,$G$11,DrivingControl!W102)</f>
        <v>2.719132</v>
      </c>
      <c r="X14" s="3">
        <f>IF(DrivingControl!X102=0,$G$11,DrivingControl!X102)</f>
        <v>-22.441695</v>
      </c>
      <c r="Y14" s="3">
        <f>IF(DrivingControl!Y102=0,$G$11,DrivingControl!Y102)</f>
        <v>-15.019775</v>
      </c>
      <c r="Z14" s="3">
        <f>IF(DrivingControl!Z102=0,$G$11,DrivingControl!Z102)</f>
        <v>-14.456898</v>
      </c>
      <c r="AA14" s="3">
        <f>IF(DrivingControl!AA102=0,$G$11,DrivingControl!AA102)</f>
        <v>-10.938634</v>
      </c>
      <c r="AB14" s="3">
        <f>IF(DrivingControl!AB102=0,$G$11,DrivingControl!AB102)</f>
        <v>-9.098117</v>
      </c>
      <c r="AC14" s="3">
        <f>IF(DrivingControl!AC102=0,$G$11,DrivingControl!AC102)</f>
        <v>4.079581</v>
      </c>
      <c r="AD14" s="3">
        <f>IF(DrivingControl!AD102=0,$G$11,DrivingControl!AD102)</f>
        <v>-1.296804</v>
      </c>
      <c r="AE14" s="3">
        <f>IF(DrivingControl!AE102=0,$G$11,DrivingControl!AE102)</f>
        <v>1.342698</v>
      </c>
      <c r="AF14" s="3">
        <f>IF(DrivingControl!AF102=0,$G$11,DrivingControl!AF102)</f>
        <v>-1.296804</v>
      </c>
      <c r="AG14" s="3">
        <f>IF(DrivingControl!AG102=0,$G$11,DrivingControl!AG102)</f>
        <v>1.342698</v>
      </c>
      <c r="AH14" s="3">
        <f>IF(DrivingControl!AH102=0,$G$11,DrivingControl!AH102)</f>
        <v>-1.296804</v>
      </c>
      <c r="AI14" s="3">
        <f>IF(DrivingControl!AI102=0,$G$11,DrivingControl!AI102)</f>
        <v>0.648655</v>
      </c>
      <c r="AJ14" s="3">
        <f>IF(DrivingControl!AJ102=0,$G$11,DrivingControl!AJ102)</f>
        <v>-0.619079</v>
      </c>
      <c r="AK14" s="3">
        <f>IF(DrivingControl!AK102=0,$G$11,DrivingControl!AK102)</f>
        <v>-0.049202</v>
      </c>
      <c r="AL14" s="3">
        <f>IF(DrivingControl!AL102=0,$G$11,DrivingControl!AL102)</f>
        <v>-11.540733</v>
      </c>
      <c r="AM14" s="3">
        <f>IF(DrivingControl!AM102=0,$G$11,DrivingControl!AM102)</f>
        <v>-3.967735</v>
      </c>
      <c r="AN14" s="3">
        <f>IF(DrivingControl!AN102=0,$G$11,DrivingControl!AN102)</f>
        <v>-1.970601</v>
      </c>
      <c r="AO14" s="3">
        <f>IF(DrivingControl!AO102=0,$G$11,DrivingControl!AO102)</f>
        <v>12.471682</v>
      </c>
      <c r="AP14" s="3">
        <f>IF(DrivingControl!AP102=0,$G$11,DrivingControl!AP102)</f>
        <v>23.13268</v>
      </c>
      <c r="AQ14" s="3">
        <f>IF(DrivingControl!AQ102=0,$G$11,DrivingControl!AQ102)</f>
        <v>15.443529</v>
      </c>
      <c r="AR14" s="3">
        <f>IF(DrivingControl!AR102=0,$G$11,DrivingControl!AR102)</f>
        <v>14.274993</v>
      </c>
      <c r="AS14" s="3">
        <f>IF(DrivingControl!AS102=0,$G$11,DrivingControl!AS102)</f>
        <v>8.057446</v>
      </c>
      <c r="AT14" s="3">
        <f>IF(DrivingControl!AT102=0,$G$11,DrivingControl!AT102)</f>
        <v>5.423364</v>
      </c>
      <c r="AU14" s="3">
        <f>IF(DrivingControl!AU102=0,$G$11,DrivingControl!AU102)</f>
        <v>-17.195728</v>
      </c>
      <c r="AV14" s="3">
        <f>IF(DrivingControl!AV102=0,$G$11,DrivingControl!AV102)</f>
        <v>-16.663562</v>
      </c>
      <c r="AW14" s="3">
        <f>IF(DrivingControl!AW102=0,$G$11,DrivingControl!AW102)</f>
        <v>15.443529</v>
      </c>
      <c r="AX14" s="3">
        <f>IF(DrivingControl!AX102=0,$G$11,DrivingControl!AX102)</f>
        <v>8.057446</v>
      </c>
      <c r="AY14" s="3">
        <f>IF(DrivingControl!AY102=0,$G$11,DrivingControl!AY102)</f>
        <v>0.648655</v>
      </c>
      <c r="AZ14" s="3">
        <f>IF(DrivingControl!AZ102=0,$G$11,DrivingControl!AZ102)</f>
        <v>-0.619079</v>
      </c>
      <c r="BA14" s="3">
        <f>IF(DrivingControl!BA102=0,$G$11,DrivingControl!BA102)</f>
        <v>0.648655</v>
      </c>
      <c r="BB14" s="3">
        <f>IF(DrivingControl!BB102=0,$G$11,DrivingControl!BB102)</f>
        <v>-0.619079</v>
      </c>
      <c r="BC14" s="3">
        <f>IF(DrivingControl!BC102=0,$G$11,DrivingControl!BC102)</f>
        <v>0.648655</v>
      </c>
      <c r="BD14" s="3">
        <f>IF(DrivingControl!BD102=0,$G$11,DrivingControl!BD102)</f>
        <v>8.057446</v>
      </c>
      <c r="BE14" s="3">
        <f>IF(DrivingControl!BE102=0,$G$11,DrivingControl!BE102)</f>
        <v>1.342698</v>
      </c>
      <c r="BF14" s="3">
        <f>IF(DrivingControl!BF102=0,$G$11,DrivingControl!BF102)</f>
        <v>-1.296804</v>
      </c>
      <c r="BG14" s="3">
        <f>IF(DrivingControl!BG102=0,$G$11,DrivingControl!BG102)</f>
        <v>-22.441695</v>
      </c>
      <c r="BH14" s="3">
        <f>IF(DrivingControl!BH102=0,$G$11,DrivingControl!BH102)</f>
        <v>-15.575338</v>
      </c>
      <c r="BI14" s="3">
        <f>IF(DrivingControl!BI102=0,$G$11,DrivingControl!BI102)</f>
        <v>-15.019775</v>
      </c>
      <c r="BJ14" s="3">
        <f>IF(DrivingControl!BJ102=0,$G$11,DrivingControl!BJ102)</f>
        <v>-7.209894</v>
      </c>
      <c r="BK14" s="3">
        <f>IF(DrivingControl!BK102=0,$G$11,DrivingControl!BK102)</f>
        <v>-0.619079</v>
      </c>
      <c r="BL14" s="3">
        <f>IF(DrivingControl!BL102=0,$G$11,DrivingControl!BL102)</f>
        <v>0.648655</v>
      </c>
      <c r="BM14" s="3">
        <f>IF(DrivingControl!BM102=0,$G$11,DrivingControl!BM102)</f>
        <v>-0.619079</v>
      </c>
      <c r="BN14" s="3">
        <f>IF(DrivingControl!BN102=0,$G$11,DrivingControl!BN102)</f>
        <v>1.342698</v>
      </c>
      <c r="BO14" s="3">
        <f>IF(DrivingControl!BO102=0,$G$11,DrivingControl!BO102)</f>
        <v>-1.970601</v>
      </c>
      <c r="BP14" s="3">
        <f>IF(DrivingControl!BP102=0,$G$11,DrivingControl!BP102)</f>
        <v>2.032877</v>
      </c>
      <c r="BQ14" s="3">
        <f>IF(DrivingControl!BQ102=0,$G$11,DrivingControl!BQ102)</f>
        <v>-1.296804</v>
      </c>
      <c r="BR14" s="3">
        <f>IF(DrivingControl!BR102=0,$G$11,DrivingControl!BR102)</f>
        <v>1.342698</v>
      </c>
      <c r="BS14" s="3">
        <f>IF(DrivingControl!BS102=0,$G$11,DrivingControl!BS102)</f>
        <v>-1.970601</v>
      </c>
      <c r="BT14" s="3">
        <f>IF(DrivingControl!BT102=0,$G$11,DrivingControl!BT102)</f>
        <v>-0.04920231328246051</v>
      </c>
      <c r="BU14" s="3">
        <f>IF(DrivingControl!BU102=0,$G$11,DrivingControl!BU102)</f>
        <v>-0.04920231328246051</v>
      </c>
      <c r="BV14" s="3">
        <f>IF(DrivingControl!BV102=0,$G$11,DrivingControl!BV102)</f>
        <v>-0.04920231328246051</v>
      </c>
      <c r="BW14" s="3">
        <f>IF(DrivingControl!BW102=0,$G$11,DrivingControl!BW102)</f>
        <v>-0.04920231328246051</v>
      </c>
      <c r="BX14" s="3">
        <f>IF(DrivingControl!BX102=0,$G$11,DrivingControl!BX102)</f>
        <v>-0.04920231328246051</v>
      </c>
      <c r="BY14" s="3">
        <f>IF(DrivingControl!BY102=0,$G$11,DrivingControl!BY102)</f>
        <v>-0.04920231328246051</v>
      </c>
      <c r="BZ14" s="3">
        <f>IF(DrivingControl!BZ102=0,$G$11,DrivingControl!BZ102)</f>
        <v>-0.04920231328246051</v>
      </c>
      <c r="CA14" s="3">
        <f>IF(DrivingControl!CA102=0,$G$11,DrivingControl!CA102)</f>
        <v>-0.04920231328246051</v>
      </c>
      <c r="CB14" s="3">
        <f>IF(DrivingControl!CB102=0,$G$11,DrivingControl!CB102)</f>
        <v>-0.04920231328246051</v>
      </c>
      <c r="CC14" s="3">
        <f>IF(DrivingControl!CC102=0,$G$11,DrivingControl!CC102)</f>
        <v>-0.04920231328246051</v>
      </c>
      <c r="CD14" s="3">
        <f>IF(DrivingControl!CD102=0,$G$11,DrivingControl!CD102)</f>
        <v>-0.04920231328246051</v>
      </c>
      <c r="CE14" s="3">
        <f>IF(DrivingControl!CE102=0,$G$11,DrivingControl!CE102)</f>
        <v>-0.04920231328246051</v>
      </c>
      <c r="CF14" s="3">
        <f>IF(DrivingControl!CF102=0,$G$11,DrivingControl!CF102)</f>
        <v>-0.04920231328246051</v>
      </c>
      <c r="CG14" s="3">
        <f>IF(DrivingControl!CG102=0,$G$11,DrivingControl!CG102)</f>
        <v>-0.04920231328246051</v>
      </c>
      <c r="CH14" s="3">
        <f>IF(DrivingControl!CH102=0,$G$11,DrivingControl!CH102)</f>
        <v>-0.04920231328246051</v>
      </c>
      <c r="CI14" s="3">
        <f>IF(DrivingControl!CI102=0,$G$11,DrivingControl!CI102)</f>
        <v>-0.04920231328246051</v>
      </c>
      <c r="CJ14" s="3">
        <f>IF(DrivingControl!CJ102=0,$G$11,DrivingControl!CJ102)</f>
        <v>-0.04920231328246051</v>
      </c>
      <c r="CK14" s="3">
        <f>IF(DrivingControl!CK102=0,$G$11,DrivingControl!CK102)</f>
        <v>-0.04920231328246051</v>
      </c>
      <c r="CL14" s="3">
        <f>IF(DrivingControl!CL102=0,$G$11,DrivingControl!CL102)</f>
        <v>-0.04920231328246051</v>
      </c>
      <c r="CM14" s="3">
        <f>IF(DrivingControl!CM102=0,$G$11,DrivingControl!CM102)</f>
        <v>-0.04920231328246051</v>
      </c>
      <c r="CN14" s="3">
        <f>IF(DrivingControl!CN102=0,$G$11,DrivingControl!CN102)</f>
        <v>-0.04920231328246051</v>
      </c>
      <c r="CO14" s="3">
        <f>IF(DrivingControl!CO102=0,$G$11,DrivingControl!CO102)</f>
        <v>-0.04920231328246051</v>
      </c>
      <c r="CP14" s="3">
        <f>IF(DrivingControl!CP102=0,$G$11,DrivingControl!CP102)</f>
        <v>-0.04920231328246051</v>
      </c>
      <c r="CQ14" s="3">
        <f>IF(DrivingControl!CQ102=0,$G$11,DrivingControl!CQ102)</f>
        <v>-0.04920231328246051</v>
      </c>
      <c r="CR14" s="3">
        <f>IF(DrivingControl!CR102=0,$G$11,DrivingControl!CR102)</f>
        <v>-0.04920231328246051</v>
      </c>
      <c r="CS14" s="3">
        <f>IF(DrivingControl!CS102=0,$G$11,DrivingControl!CS102)</f>
        <v>-0.04920231328246051</v>
      </c>
      <c r="CT14" s="3">
        <f>IF(DrivingControl!CT102=0,$G$11,DrivingControl!CT102)</f>
        <v>-0.04920231328246051</v>
      </c>
      <c r="CU14" s="3">
        <f>IF(DrivingControl!CU102=0,$G$11,DrivingControl!CU102)</f>
        <v>-0.04920231328246051</v>
      </c>
      <c r="CV14" s="3">
        <f>IF(DrivingControl!CV102=0,$G$11,DrivingControl!CV102)</f>
        <v>-0.04920231328246051</v>
      </c>
      <c r="CW14" s="3">
        <f>IF(DrivingControl!CW102=0,$G$11,DrivingControl!CW102)</f>
        <v>-0.04920231328246051</v>
      </c>
      <c r="CX14" s="3">
        <f>IF(DrivingControl!CX102=0,$G$11,DrivingControl!CX102)</f>
        <v>-0.04920231328246051</v>
      </c>
      <c r="CY14" s="3">
        <f>IF(DrivingControl!CY102=0,$G$11,DrivingControl!CY102)</f>
        <v>-0.04920231328246051</v>
      </c>
      <c r="CZ14" s="3">
        <f>IF(DrivingControl!CZ102=0,$G$11,DrivingControl!CZ102)</f>
        <v>-0.04920231328246051</v>
      </c>
      <c r="DA14" s="3">
        <f>IF(DrivingControl!DA102=0,$G$11,DrivingControl!DA102)</f>
        <v>-0.04920231328246051</v>
      </c>
      <c r="DB14" s="3">
        <f>IF(DrivingControl!DB102=0,$G$11,DrivingControl!DB102)</f>
        <v>-0.04920231328246051</v>
      </c>
      <c r="DC14" s="3">
        <f>IF(DrivingControl!DC102=0,$G$11,DrivingControl!DC102)</f>
        <v>-0.04920231328246051</v>
      </c>
      <c r="DD14" s="3">
        <f>IF(DrivingControl!DD102=0,$G$11,DrivingControl!DD102)</f>
        <v>-0.04920231328246051</v>
      </c>
      <c r="DE14" s="3">
        <f>IF(DrivingControl!DE102=0,$G$11,DrivingControl!DE102)</f>
        <v>-0.04920231328246051</v>
      </c>
      <c r="DF14" s="3">
        <f>IF(DrivingControl!DF102=0,$G$11,DrivingControl!DF102)</f>
        <v>-0.04920231328246051</v>
      </c>
      <c r="DG14" s="3">
        <f>IF(DrivingControl!DG102=0,$G$11,DrivingControl!DG102)</f>
        <v>-0.04920231328246051</v>
      </c>
      <c r="DH14" s="3">
        <f>IF(DrivingControl!DH102=0,$G$11,DrivingControl!DH102)</f>
        <v>-0.04920231328246051</v>
      </c>
      <c r="DI14" s="3">
        <f>IF(DrivingControl!DI102=0,$G$11,DrivingControl!DI102)</f>
        <v>-0.04920231328246051</v>
      </c>
      <c r="DJ14" s="3">
        <f>IF(DrivingControl!DJ102=0,$G$11,DrivingControl!DJ102)</f>
        <v>-0.04920231328246051</v>
      </c>
      <c r="DK14" s="3">
        <f>IF(DrivingControl!DK102=0,$G$11,DrivingControl!DK102)</f>
        <v>-0.04920231328246051</v>
      </c>
      <c r="DL14" s="3">
        <f>IF(DrivingControl!DL102=0,$G$11,DrivingControl!DL102)</f>
        <v>-0.04920231328246051</v>
      </c>
      <c r="DM14" s="3">
        <f>IF(DrivingControl!DM102=0,$G$11,DrivingControl!DM102)</f>
        <v>-0.04920231328246051</v>
      </c>
      <c r="DN14" s="3">
        <f>IF(DrivingControl!DN102=0,$G$11,DrivingControl!DN102)</f>
        <v>-0.04920231328246051</v>
      </c>
      <c r="DO14" s="3">
        <f>IF(DrivingControl!DO102=0,$G$11,DrivingControl!DO102)</f>
        <v>-0.04920231328246051</v>
      </c>
      <c r="DP14" s="3">
        <f>IF(DrivingControl!DP102=0,$G$11,DrivingControl!DP102)</f>
        <v>-0.04920231328246051</v>
      </c>
      <c r="DQ14" s="3">
        <f>IF(DrivingControl!DQ102=0,$G$11,DrivingControl!DQ102)</f>
        <v>-0.04920231328246051</v>
      </c>
      <c r="DR14" s="3">
        <f>IF(DrivingControl!DR102=0,$G$11,DrivingControl!DR102)</f>
        <v>-0.04920231328246051</v>
      </c>
      <c r="DS14" s="3">
        <f>IF(DrivingControl!DS102=0,$G$11,DrivingControl!DS102)</f>
        <v>-0.04920231328246051</v>
      </c>
      <c r="DT14" s="3">
        <f>IF(DrivingControl!DT102=0,$G$11,DrivingControl!DT102)</f>
        <v>-0.04920231328246051</v>
      </c>
      <c r="DU14" s="3">
        <f>IF(DrivingControl!DU102=0,$G$11,DrivingControl!DU102)</f>
        <v>-0.04920231328246051</v>
      </c>
      <c r="DV14" s="3">
        <f>IF(DrivingControl!DV102=0,$G$11,DrivingControl!DV102)</f>
        <v>-0.04920231328246051</v>
      </c>
      <c r="DW14" s="3">
        <f>IF(DrivingControl!DW102=0,$G$11,DrivingControl!DW102)</f>
        <v>-0.04920231328246051</v>
      </c>
      <c r="DX14" s="3">
        <f>IF(DrivingControl!DX102=0,$G$11,DrivingControl!DX102)</f>
        <v>-0.04920231328246051</v>
      </c>
      <c r="DY14" s="3">
        <f>IF(DrivingControl!DY102=0,$G$11,DrivingControl!DY102)</f>
        <v>-0.04920231328246051</v>
      </c>
      <c r="DZ14" s="3">
        <f>IF(DrivingControl!DZ102=0,$G$11,DrivingControl!DZ102)</f>
        <v>-0.04920231328246051</v>
      </c>
      <c r="EA14" s="3">
        <f>IF(DrivingControl!EA102=0,$G$11,DrivingControl!EA102)</f>
        <v>-0.04920231328246051</v>
      </c>
      <c r="EB14" s="3">
        <f>IF(DrivingControl!EB102=0,$G$11,DrivingControl!EB102)</f>
        <v>-0.04920231328246051</v>
      </c>
      <c r="EC14" s="3">
        <f>IF(DrivingControl!EC102=0,$G$11,DrivingControl!EC102)</f>
        <v>-0.04920231328246051</v>
      </c>
      <c r="ED14" s="3">
        <f>IF(DrivingControl!ED102=0,$G$11,DrivingControl!ED102)</f>
        <v>-0.04920231328246051</v>
      </c>
      <c r="EE14" s="3">
        <f>IF(DrivingControl!EE102=0,$G$11,DrivingControl!EE102)</f>
        <v>-0.04920231328246051</v>
      </c>
      <c r="EF14" s="3">
        <f>IF(DrivingControl!EF102=0,$G$11,DrivingControl!EF102)</f>
        <v>-0.04920231328246051</v>
      </c>
      <c r="EG14" s="3">
        <f>IF(DrivingControl!EG102=0,$G$11,DrivingControl!EG102)</f>
        <v>-0.04920231328246051</v>
      </c>
      <c r="EH14" s="3">
        <f>IF(DrivingControl!EH102=0,$G$11,DrivingControl!EH102)</f>
        <v>-0.04920231328246051</v>
      </c>
      <c r="EI14" s="3">
        <f>IF(DrivingControl!EI102=0,$G$11,DrivingControl!EI102)</f>
        <v>-0.04920231328246051</v>
      </c>
      <c r="EJ14" s="3">
        <f>IF(DrivingControl!EJ102=0,$G$11,DrivingControl!EJ102)</f>
        <v>-0.04920231328246051</v>
      </c>
      <c r="EK14" s="3">
        <f>IF(DrivingControl!EK102=0,$G$11,DrivingControl!EK102)</f>
        <v>-0.04920231328246051</v>
      </c>
      <c r="EL14" s="3">
        <f>IF(DrivingControl!EL102=0,$G$11,DrivingControl!EL102)</f>
        <v>-0.04920231328246051</v>
      </c>
      <c r="EM14" s="3">
        <f>IF(DrivingControl!EM102=0,$G$11,DrivingControl!EM102)</f>
        <v>-0.04920231328246051</v>
      </c>
      <c r="EN14" s="3">
        <f>IF(DrivingControl!EN102=0,$G$11,DrivingControl!EN102)</f>
        <v>-0.04920231328246051</v>
      </c>
      <c r="EO14" s="3">
        <f>IF(DrivingControl!EO102=0,$G$11,DrivingControl!EO102)</f>
        <v>-0.04920231328246051</v>
      </c>
      <c r="EP14" s="3">
        <f>IF(DrivingControl!EP102=0,$G$11,DrivingControl!EP102)</f>
        <v>-0.04920231328246051</v>
      </c>
      <c r="EQ14" s="3">
        <f>IF(DrivingControl!EQ102=0,$G$11,DrivingControl!EQ102)</f>
        <v>-0.04920231328246051</v>
      </c>
      <c r="ER14" s="3">
        <f>IF(DrivingControl!ER102=0,$G$11,DrivingControl!ER102)</f>
        <v>-0.04920231328246051</v>
      </c>
      <c r="ES14" s="3">
        <f>IF(DrivingControl!ES102=0,$G$11,DrivingControl!ES102)</f>
        <v>-0.04920231328246051</v>
      </c>
      <c r="ET14" s="3">
        <f>IF(DrivingControl!ET102=0,$G$11,DrivingControl!ET102)</f>
        <v>-0.04920231328246051</v>
      </c>
      <c r="EU14" s="3">
        <f>IF(DrivingControl!EU102=0,$G$11,DrivingControl!EU102)</f>
        <v>-0.04920231328246051</v>
      </c>
      <c r="EV14" s="3">
        <f>IF(DrivingControl!EV102=0,$G$11,DrivingControl!EV102)</f>
        <v>-0.04920231328246051</v>
      </c>
      <c r="EW14" s="3">
        <f>IF(DrivingControl!EW102=0,$G$11,DrivingControl!EW102)</f>
        <v>-0.04920231328246051</v>
      </c>
      <c r="EX14" s="3">
        <f>IF(DrivingControl!EX102=0,$G$11,DrivingControl!EX102)</f>
        <v>-0.04920231328246051</v>
      </c>
      <c r="EY14" s="3">
        <f>IF(DrivingControl!EY102=0,$G$11,DrivingControl!EY102)</f>
        <v>-0.04920231328246051</v>
      </c>
      <c r="EZ14" s="3">
        <f>IF(DrivingControl!EZ102=0,$G$11,DrivingControl!EZ102)</f>
        <v>-0.04920231328246051</v>
      </c>
      <c r="FA14" s="3">
        <f>IF(DrivingControl!FA102=0,$G$11,DrivingControl!FA102)</f>
        <v>-0.04920231328246051</v>
      </c>
      <c r="FB14" s="3">
        <f>IF(DrivingControl!FB102=0,$G$11,DrivingControl!FB102)</f>
        <v>-0.04920231328246051</v>
      </c>
      <c r="FC14" s="3">
        <f>IF(DrivingControl!FC102=0,$G$11,DrivingControl!FC102)</f>
        <v>-0.04920231328246051</v>
      </c>
      <c r="FD14" s="3">
        <f>IF(DrivingControl!FD102=0,$G$11,DrivingControl!FD102)</f>
        <v>-0.04920231328246051</v>
      </c>
      <c r="FE14" s="3">
        <f>IF(DrivingControl!FE102=0,$G$11,DrivingControl!FE102)</f>
        <v>-0.04920231328246051</v>
      </c>
      <c r="FF14" s="3">
        <f>IF(DrivingControl!FF102=0,$G$11,DrivingControl!FF102)</f>
        <v>-0.04920231328246051</v>
      </c>
      <c r="FG14" s="3">
        <f>IF(DrivingControl!FG102=0,$G$11,DrivingControl!FG102)</f>
        <v>-0.04920231328246051</v>
      </c>
      <c r="FH14" s="3">
        <f>IF(DrivingControl!FH102=0,$G$11,DrivingControl!FH102)</f>
        <v>-0.04920231328246051</v>
      </c>
      <c r="FI14" s="3">
        <f>IF(DrivingControl!FI102=0,$G$11,DrivingControl!FI102)</f>
        <v>-0.04920231328246051</v>
      </c>
      <c r="FJ14" s="3">
        <f>IF(DrivingControl!FJ102=0,$G$11,DrivingControl!FJ102)</f>
        <v>-0.04920231328246051</v>
      </c>
      <c r="FK14" s="3">
        <f>IF(DrivingControl!FK102=0,$G$11,DrivingControl!FK102)</f>
        <v>-0.04920231328246051</v>
      </c>
      <c r="FL14" s="3">
        <f>IF(DrivingControl!FL102=0,$G$11,DrivingControl!FL102)</f>
        <v>-0.04920231328246051</v>
      </c>
      <c r="FM14" s="3">
        <f>IF(DrivingControl!FM102=0,$G$11,DrivingControl!FM102)</f>
        <v>-0.04920231328246051</v>
      </c>
      <c r="FN14" s="3">
        <f>IF(DrivingControl!FN102=0,$G$11,DrivingControl!FN102)</f>
        <v>-0.04920231328246051</v>
      </c>
      <c r="FO14" s="3">
        <f>IF(DrivingControl!FO102=0,$G$11,DrivingControl!FO102)</f>
        <v>-0.04920231328246051</v>
      </c>
      <c r="FP14" s="3">
        <f>IF(DrivingControl!FP102=0,$G$11,DrivingControl!FP102)</f>
        <v>-0.04920231328246051</v>
      </c>
      <c r="FQ14" s="3">
        <f>IF(DrivingControl!FQ102=0,$G$11,DrivingControl!FQ102)</f>
        <v>-0.04920231328246051</v>
      </c>
      <c r="FR14" s="3">
        <f>IF(DrivingControl!FR102=0,$G$11,DrivingControl!FR102)</f>
        <v>-0.04920231328246051</v>
      </c>
      <c r="FS14" s="3">
        <f>IF(DrivingControl!FS102=0,$G$11,DrivingControl!FS102)</f>
        <v>-0.04920231328246051</v>
      </c>
      <c r="FT14" s="3">
        <f>IF(DrivingControl!FT102=0,$G$11,DrivingControl!FT102)</f>
        <v>-0.04920231328246051</v>
      </c>
      <c r="FU14" s="3">
        <f>IF(DrivingControl!FU102=0,$G$11,DrivingControl!FU102)</f>
        <v>-0.04920231328246051</v>
      </c>
      <c r="FV14" s="3">
        <f>IF(DrivingControl!FV102=0,$G$11,DrivingControl!FV102)</f>
        <v>-0.04920231328246051</v>
      </c>
      <c r="FW14" s="3">
        <f>IF(DrivingControl!FW102=0,$G$11,DrivingControl!FW102)</f>
        <v>-0.04920231328246051</v>
      </c>
      <c r="FX14" s="3">
        <f>IF(DrivingControl!FX102=0,$G$11,DrivingControl!FX102)</f>
        <v>-0.04920231328246051</v>
      </c>
      <c r="FY14" s="3">
        <f>IF(DrivingControl!FY102=0,$G$11,DrivingControl!FY102)</f>
        <v>-0.04920231328246051</v>
      </c>
      <c r="FZ14" s="3">
        <f>IF(DrivingControl!FZ102=0,$G$11,DrivingControl!FZ102)</f>
        <v>-0.04920231328246051</v>
      </c>
      <c r="GA14" s="3">
        <f>IF(DrivingControl!GA102=0,$G$11,DrivingControl!GA102)</f>
        <v>-0.04920231328246051</v>
      </c>
      <c r="GB14" s="3">
        <f>IF(DrivingControl!GB102=0,$G$11,DrivingControl!GB102)</f>
        <v>-0.04920231328246051</v>
      </c>
      <c r="GC14" s="3">
        <f>IF(DrivingControl!GC102=0,$G$11,DrivingControl!GC102)</f>
        <v>-0.04920231328246051</v>
      </c>
      <c r="GD14" s="3">
        <f>IF(DrivingControl!GD102=0,$G$11,DrivingControl!GD102)</f>
        <v>-0.04920231328246051</v>
      </c>
      <c r="GE14" s="3">
        <f>IF(DrivingControl!GE102=0,$G$11,DrivingControl!GE102)</f>
        <v>-0.04920231328246051</v>
      </c>
      <c r="GF14" s="3">
        <f>IF(DrivingControl!GF102=0,$G$11,DrivingControl!GF102)</f>
        <v>-0.04920231328246051</v>
      </c>
      <c r="GG14" s="3">
        <f>IF(DrivingControl!GG102=0,$G$11,DrivingControl!GG102)</f>
        <v>-0.04920231328246051</v>
      </c>
      <c r="GH14" s="3">
        <f>IF(DrivingControl!GH102=0,$G$11,DrivingControl!GH102)</f>
        <v>-0.04920231328246051</v>
      </c>
      <c r="GI14" s="3">
        <f>IF(DrivingControl!GI102=0,$G$11,DrivingControl!GI102)</f>
        <v>-0.04920231328246051</v>
      </c>
      <c r="GJ14" s="3">
        <f>IF(DrivingControl!GJ102=0,$G$11,DrivingControl!GJ102)</f>
        <v>-0.04920231328246051</v>
      </c>
      <c r="GK14" s="3">
        <f>IF(DrivingControl!GK102=0,$G$11,DrivingControl!GK102)</f>
        <v>-0.04920231328246051</v>
      </c>
      <c r="GL14" s="3">
        <f>IF(DrivingControl!GL102=0,$G$11,DrivingControl!GL102)</f>
        <v>-0.04920231328246051</v>
      </c>
      <c r="GM14" s="3">
        <f>IF(DrivingControl!GM102=0,$G$11,DrivingControl!GM102)</f>
        <v>-0.04920231328246051</v>
      </c>
      <c r="GN14" s="3">
        <f>IF(DrivingControl!GN102=0,$G$11,DrivingControl!GN102)</f>
        <v>-0.04920231328246051</v>
      </c>
      <c r="GO14" s="3">
        <f>IF(DrivingControl!GO102=0,$G$11,DrivingControl!GO102)</f>
        <v>-0.04920231328246051</v>
      </c>
      <c r="GP14" s="3">
        <f>IF(DrivingControl!GP102=0,$G$11,DrivingControl!GP102)</f>
        <v>-0.04920231328246051</v>
      </c>
      <c r="GQ14" s="3">
        <f>IF(DrivingControl!GQ102=0,$G$11,DrivingControl!GQ102)</f>
        <v>-0.04920231328246051</v>
      </c>
      <c r="GR14" s="3">
        <f>IF(DrivingControl!GR102=0,$G$11,DrivingControl!GR102)</f>
        <v>-0.04920231328246051</v>
      </c>
      <c r="GS14" s="3">
        <f>IF(DrivingControl!GS102=0,$G$11,DrivingControl!GS102)</f>
        <v>-0.04920231328246051</v>
      </c>
      <c r="GT14" s="3">
        <f>IF(DrivingControl!GT102=0,$G$11,DrivingControl!GT102)</f>
        <v>-0.04920231328246051</v>
      </c>
      <c r="GU14" s="3">
        <f>IF(DrivingControl!GU102=0,$G$11,DrivingControl!GU102)</f>
        <v>-0.04920231328246051</v>
      </c>
      <c r="GV14" s="3">
        <f>IF(DrivingControl!GV102=0,$G$11,DrivingControl!GV102)</f>
        <v>-0.04920231328246051</v>
      </c>
      <c r="GW14" s="3">
        <f>IF(DrivingControl!GW102=0,$G$11,DrivingControl!GW102)</f>
        <v>-0.04920231328246051</v>
      </c>
      <c r="GX14" s="3">
        <f>IF(DrivingControl!GX102=0,$G$11,DrivingControl!GX102)</f>
        <v>-0.04920231328246051</v>
      </c>
      <c r="GY14" s="3">
        <f>IF(DrivingControl!GY102=0,$G$11,DrivingControl!GY102)</f>
        <v>-0.04920231328246051</v>
      </c>
      <c r="GZ14" s="3"/>
    </row>
    <row r="15" spans="6:207" ht="12.75">
      <c r="F15" s="3" t="s">
        <v>5</v>
      </c>
      <c r="G15" s="3">
        <f>RADIANS(G14)</f>
        <v>-0.0008587423663766747</v>
      </c>
      <c r="H15" s="3">
        <f>RADIANS(H14)</f>
        <v>-0.24237282602690133</v>
      </c>
      <c r="I15" s="3">
        <f aca="true" t="shared" si="0" ref="I15:R15">RADIANS(I14)</f>
        <v>-0.2523204697249832</v>
      </c>
      <c r="J15" s="3">
        <f t="shared" si="0"/>
        <v>-0.18030492102199594</v>
      </c>
      <c r="K15" s="3">
        <f t="shared" si="0"/>
        <v>-0.15879209738166894</v>
      </c>
      <c r="L15" s="3">
        <f t="shared" si="0"/>
        <v>0.21767191416171144</v>
      </c>
      <c r="M15" s="3">
        <f t="shared" si="0"/>
        <v>0.19614615763162715</v>
      </c>
      <c r="N15" s="3">
        <f t="shared" si="0"/>
        <v>-0.03439347569309278</v>
      </c>
      <c r="O15" s="3">
        <f t="shared" si="0"/>
        <v>0.023434500959942824</v>
      </c>
      <c r="P15" s="3">
        <f t="shared" si="0"/>
        <v>-0.022633499553032548</v>
      </c>
      <c r="Q15" s="3">
        <f t="shared" si="0"/>
        <v>0.023434500959942824</v>
      </c>
      <c r="R15" s="3">
        <f t="shared" si="0"/>
        <v>-0.022633499553032548</v>
      </c>
      <c r="S15" s="3">
        <f aca="true" t="shared" si="1" ref="S15:AX15">RADIANS(S14)</f>
        <v>0.023434500959942824</v>
      </c>
      <c r="T15" s="3">
        <f t="shared" si="1"/>
        <v>-0.06925003959661721</v>
      </c>
      <c r="U15" s="3">
        <f t="shared" si="1"/>
        <v>0.22827548749927778</v>
      </c>
      <c r="V15" s="3">
        <f t="shared" si="1"/>
        <v>0.09465555833412975</v>
      </c>
      <c r="W15" s="3">
        <f t="shared" si="1"/>
        <v>0.04745780619633846</v>
      </c>
      <c r="X15" s="3">
        <f t="shared" si="1"/>
        <v>-0.39168146747834887</v>
      </c>
      <c r="Y15" s="3">
        <f t="shared" si="1"/>
        <v>-0.2621445266587313</v>
      </c>
      <c r="Z15" s="3">
        <f t="shared" si="1"/>
        <v>-0.2523204697249832</v>
      </c>
      <c r="AA15" s="3">
        <f t="shared" si="1"/>
        <v>-0.19091517897059743</v>
      </c>
      <c r="AB15" s="3">
        <f t="shared" si="1"/>
        <v>-0.15879209738166894</v>
      </c>
      <c r="AC15" s="3">
        <f t="shared" si="1"/>
        <v>0.07120212055180279</v>
      </c>
      <c r="AD15" s="3">
        <f t="shared" si="1"/>
        <v>-0.022633499553032548</v>
      </c>
      <c r="AE15" s="3">
        <f t="shared" si="1"/>
        <v>0.023434500959942824</v>
      </c>
      <c r="AF15" s="3">
        <f t="shared" si="1"/>
        <v>-0.022633499553032548</v>
      </c>
      <c r="AG15" s="3">
        <f t="shared" si="1"/>
        <v>0.023434500959942824</v>
      </c>
      <c r="AH15" s="3">
        <f t="shared" si="1"/>
        <v>-0.022633499553032548</v>
      </c>
      <c r="AI15" s="3">
        <f t="shared" si="1"/>
        <v>0.011321165459523818</v>
      </c>
      <c r="AJ15" s="3">
        <f t="shared" si="1"/>
        <v>-0.010804966879953977</v>
      </c>
      <c r="AK15" s="3">
        <f t="shared" si="1"/>
        <v>-0.0008587368985662501</v>
      </c>
      <c r="AL15" s="3">
        <f t="shared" si="1"/>
        <v>-0.20142378894356275</v>
      </c>
      <c r="AM15" s="3">
        <f t="shared" si="1"/>
        <v>-0.06925003959661721</v>
      </c>
      <c r="AN15" s="3">
        <f t="shared" si="1"/>
        <v>-0.03439347569309278</v>
      </c>
      <c r="AO15" s="3">
        <f t="shared" si="1"/>
        <v>0.21767191416171144</v>
      </c>
      <c r="AP15" s="3">
        <f t="shared" si="1"/>
        <v>0.4037414308102419</v>
      </c>
      <c r="AQ15" s="3">
        <f t="shared" si="1"/>
        <v>0.26954042917722737</v>
      </c>
      <c r="AR15" s="3">
        <f t="shared" si="1"/>
        <v>0.2491456285491429</v>
      </c>
      <c r="AS15" s="3">
        <f t="shared" si="1"/>
        <v>0.14062896200164704</v>
      </c>
      <c r="AT15" s="3">
        <f t="shared" si="1"/>
        <v>0.09465555833412975</v>
      </c>
      <c r="AU15" s="3">
        <f t="shared" si="1"/>
        <v>-0.30012207087737947</v>
      </c>
      <c r="AV15" s="3">
        <f t="shared" si="1"/>
        <v>-0.2908340220102113</v>
      </c>
      <c r="AW15" s="3">
        <f t="shared" si="1"/>
        <v>0.26954042917722737</v>
      </c>
      <c r="AX15" s="3">
        <f t="shared" si="1"/>
        <v>0.14062896200164704</v>
      </c>
      <c r="AY15" s="3">
        <f aca="true" t="shared" si="2" ref="AY15:CD15">RADIANS(AY14)</f>
        <v>0.011321165459523818</v>
      </c>
      <c r="AZ15" s="3">
        <f t="shared" si="2"/>
        <v>-0.010804966879953977</v>
      </c>
      <c r="BA15" s="3">
        <f t="shared" si="2"/>
        <v>0.011321165459523818</v>
      </c>
      <c r="BB15" s="3">
        <f t="shared" si="2"/>
        <v>-0.010804966879953977</v>
      </c>
      <c r="BC15" s="3">
        <f t="shared" si="2"/>
        <v>0.011321165459523818</v>
      </c>
      <c r="BD15" s="3">
        <f t="shared" si="2"/>
        <v>0.14062896200164704</v>
      </c>
      <c r="BE15" s="3">
        <f t="shared" si="2"/>
        <v>0.023434500959942824</v>
      </c>
      <c r="BF15" s="3">
        <f t="shared" si="2"/>
        <v>-0.022633499553032548</v>
      </c>
      <c r="BG15" s="3">
        <f t="shared" si="2"/>
        <v>-0.39168146747834887</v>
      </c>
      <c r="BH15" s="3">
        <f t="shared" si="2"/>
        <v>-0.2718409302109886</v>
      </c>
      <c r="BI15" s="3">
        <f t="shared" si="2"/>
        <v>-0.2621445266587313</v>
      </c>
      <c r="BJ15" s="3">
        <f t="shared" si="2"/>
        <v>-0.12583638901978406</v>
      </c>
      <c r="BK15" s="3">
        <f t="shared" si="2"/>
        <v>-0.010804966879953977</v>
      </c>
      <c r="BL15" s="3">
        <f t="shared" si="2"/>
        <v>0.011321165459523818</v>
      </c>
      <c r="BM15" s="3">
        <f t="shared" si="2"/>
        <v>-0.010804966879953977</v>
      </c>
      <c r="BN15" s="3">
        <f t="shared" si="2"/>
        <v>0.023434500959942824</v>
      </c>
      <c r="BO15" s="3">
        <f t="shared" si="2"/>
        <v>-0.03439347569309278</v>
      </c>
      <c r="BP15" s="3">
        <f t="shared" si="2"/>
        <v>0.03548039693806477</v>
      </c>
      <c r="BQ15" s="3">
        <f t="shared" si="2"/>
        <v>-0.022633499553032548</v>
      </c>
      <c r="BR15" s="3">
        <f t="shared" si="2"/>
        <v>0.023434500959942824</v>
      </c>
      <c r="BS15" s="3">
        <f t="shared" si="2"/>
        <v>-0.03439347569309278</v>
      </c>
      <c r="BT15" s="3">
        <f t="shared" si="2"/>
        <v>-0.0008587423663766747</v>
      </c>
      <c r="BU15" s="3">
        <f t="shared" si="2"/>
        <v>-0.0008587423663766747</v>
      </c>
      <c r="BV15" s="3">
        <f t="shared" si="2"/>
        <v>-0.0008587423663766747</v>
      </c>
      <c r="BW15" s="3">
        <f t="shared" si="2"/>
        <v>-0.0008587423663766747</v>
      </c>
      <c r="BX15" s="3">
        <f t="shared" si="2"/>
        <v>-0.0008587423663766747</v>
      </c>
      <c r="BY15" s="3">
        <f t="shared" si="2"/>
        <v>-0.0008587423663766747</v>
      </c>
      <c r="BZ15" s="3">
        <f t="shared" si="2"/>
        <v>-0.0008587423663766747</v>
      </c>
      <c r="CA15" s="3">
        <f t="shared" si="2"/>
        <v>-0.0008587423663766747</v>
      </c>
      <c r="CB15" s="3">
        <f t="shared" si="2"/>
        <v>-0.0008587423663766747</v>
      </c>
      <c r="CC15" s="3">
        <f t="shared" si="2"/>
        <v>-0.0008587423663766747</v>
      </c>
      <c r="CD15" s="3">
        <f t="shared" si="2"/>
        <v>-0.0008587423663766747</v>
      </c>
      <c r="CE15" s="3">
        <f aca="true" t="shared" si="3" ref="CE15:DJ15">RADIANS(CE14)</f>
        <v>-0.0008587423663766747</v>
      </c>
      <c r="CF15" s="3">
        <f t="shared" si="3"/>
        <v>-0.0008587423663766747</v>
      </c>
      <c r="CG15" s="3">
        <f t="shared" si="3"/>
        <v>-0.0008587423663766747</v>
      </c>
      <c r="CH15" s="3">
        <f t="shared" si="3"/>
        <v>-0.0008587423663766747</v>
      </c>
      <c r="CI15" s="3">
        <f t="shared" si="3"/>
        <v>-0.0008587423663766747</v>
      </c>
      <c r="CJ15" s="3">
        <f t="shared" si="3"/>
        <v>-0.0008587423663766747</v>
      </c>
      <c r="CK15" s="3">
        <f t="shared" si="3"/>
        <v>-0.0008587423663766747</v>
      </c>
      <c r="CL15" s="3">
        <f t="shared" si="3"/>
        <v>-0.0008587423663766747</v>
      </c>
      <c r="CM15" s="3">
        <f t="shared" si="3"/>
        <v>-0.0008587423663766747</v>
      </c>
      <c r="CN15" s="3">
        <f t="shared" si="3"/>
        <v>-0.0008587423663766747</v>
      </c>
      <c r="CO15" s="3">
        <f t="shared" si="3"/>
        <v>-0.0008587423663766747</v>
      </c>
      <c r="CP15" s="3">
        <f t="shared" si="3"/>
        <v>-0.0008587423663766747</v>
      </c>
      <c r="CQ15" s="3">
        <f t="shared" si="3"/>
        <v>-0.0008587423663766747</v>
      </c>
      <c r="CR15" s="3">
        <f t="shared" si="3"/>
        <v>-0.0008587423663766747</v>
      </c>
      <c r="CS15" s="3">
        <f t="shared" si="3"/>
        <v>-0.0008587423663766747</v>
      </c>
      <c r="CT15" s="3">
        <f t="shared" si="3"/>
        <v>-0.0008587423663766747</v>
      </c>
      <c r="CU15" s="3">
        <f t="shared" si="3"/>
        <v>-0.0008587423663766747</v>
      </c>
      <c r="CV15" s="3">
        <f t="shared" si="3"/>
        <v>-0.0008587423663766747</v>
      </c>
      <c r="CW15" s="3">
        <f t="shared" si="3"/>
        <v>-0.0008587423663766747</v>
      </c>
      <c r="CX15" s="3">
        <f t="shared" si="3"/>
        <v>-0.0008587423663766747</v>
      </c>
      <c r="CY15" s="3">
        <f t="shared" si="3"/>
        <v>-0.0008587423663766747</v>
      </c>
      <c r="CZ15" s="3">
        <f t="shared" si="3"/>
        <v>-0.0008587423663766747</v>
      </c>
      <c r="DA15" s="3">
        <f t="shared" si="3"/>
        <v>-0.0008587423663766747</v>
      </c>
      <c r="DB15" s="3">
        <f t="shared" si="3"/>
        <v>-0.0008587423663766747</v>
      </c>
      <c r="DC15" s="3">
        <f t="shared" si="3"/>
        <v>-0.0008587423663766747</v>
      </c>
      <c r="DD15" s="3">
        <f t="shared" si="3"/>
        <v>-0.0008587423663766747</v>
      </c>
      <c r="DE15" s="3">
        <f t="shared" si="3"/>
        <v>-0.0008587423663766747</v>
      </c>
      <c r="DF15" s="3">
        <f t="shared" si="3"/>
        <v>-0.0008587423663766747</v>
      </c>
      <c r="DG15" s="3">
        <f t="shared" si="3"/>
        <v>-0.0008587423663766747</v>
      </c>
      <c r="DH15" s="3">
        <f t="shared" si="3"/>
        <v>-0.0008587423663766747</v>
      </c>
      <c r="DI15" s="3">
        <f t="shared" si="3"/>
        <v>-0.0008587423663766747</v>
      </c>
      <c r="DJ15" s="3">
        <f t="shared" si="3"/>
        <v>-0.0008587423663766747</v>
      </c>
      <c r="DK15" s="3">
        <f aca="true" t="shared" si="4" ref="DK15:EP15">RADIANS(DK14)</f>
        <v>-0.0008587423663766747</v>
      </c>
      <c r="DL15" s="3">
        <f t="shared" si="4"/>
        <v>-0.0008587423663766747</v>
      </c>
      <c r="DM15" s="3">
        <f t="shared" si="4"/>
        <v>-0.0008587423663766747</v>
      </c>
      <c r="DN15" s="3">
        <f t="shared" si="4"/>
        <v>-0.0008587423663766747</v>
      </c>
      <c r="DO15" s="3">
        <f t="shared" si="4"/>
        <v>-0.0008587423663766747</v>
      </c>
      <c r="DP15" s="3">
        <f t="shared" si="4"/>
        <v>-0.0008587423663766747</v>
      </c>
      <c r="DQ15" s="3">
        <f t="shared" si="4"/>
        <v>-0.0008587423663766747</v>
      </c>
      <c r="DR15" s="3">
        <f t="shared" si="4"/>
        <v>-0.0008587423663766747</v>
      </c>
      <c r="DS15" s="3">
        <f t="shared" si="4"/>
        <v>-0.0008587423663766747</v>
      </c>
      <c r="DT15" s="3">
        <f t="shared" si="4"/>
        <v>-0.0008587423663766747</v>
      </c>
      <c r="DU15" s="3">
        <f t="shared" si="4"/>
        <v>-0.0008587423663766747</v>
      </c>
      <c r="DV15" s="3">
        <f t="shared" si="4"/>
        <v>-0.0008587423663766747</v>
      </c>
      <c r="DW15" s="3">
        <f t="shared" si="4"/>
        <v>-0.0008587423663766747</v>
      </c>
      <c r="DX15" s="3">
        <f t="shared" si="4"/>
        <v>-0.0008587423663766747</v>
      </c>
      <c r="DY15" s="3">
        <f t="shared" si="4"/>
        <v>-0.0008587423663766747</v>
      </c>
      <c r="DZ15" s="3">
        <f t="shared" si="4"/>
        <v>-0.0008587423663766747</v>
      </c>
      <c r="EA15" s="3">
        <f t="shared" si="4"/>
        <v>-0.0008587423663766747</v>
      </c>
      <c r="EB15" s="3">
        <f t="shared" si="4"/>
        <v>-0.0008587423663766747</v>
      </c>
      <c r="EC15" s="3">
        <f t="shared" si="4"/>
        <v>-0.0008587423663766747</v>
      </c>
      <c r="ED15" s="3">
        <f t="shared" si="4"/>
        <v>-0.0008587423663766747</v>
      </c>
      <c r="EE15" s="3">
        <f t="shared" si="4"/>
        <v>-0.0008587423663766747</v>
      </c>
      <c r="EF15" s="3">
        <f t="shared" si="4"/>
        <v>-0.0008587423663766747</v>
      </c>
      <c r="EG15" s="3">
        <f t="shared" si="4"/>
        <v>-0.0008587423663766747</v>
      </c>
      <c r="EH15" s="3">
        <f t="shared" si="4"/>
        <v>-0.0008587423663766747</v>
      </c>
      <c r="EI15" s="3">
        <f t="shared" si="4"/>
        <v>-0.0008587423663766747</v>
      </c>
      <c r="EJ15" s="3">
        <f t="shared" si="4"/>
        <v>-0.0008587423663766747</v>
      </c>
      <c r="EK15" s="3">
        <f t="shared" si="4"/>
        <v>-0.0008587423663766747</v>
      </c>
      <c r="EL15" s="3">
        <f t="shared" si="4"/>
        <v>-0.0008587423663766747</v>
      </c>
      <c r="EM15" s="3">
        <f t="shared" si="4"/>
        <v>-0.0008587423663766747</v>
      </c>
      <c r="EN15" s="3">
        <f t="shared" si="4"/>
        <v>-0.0008587423663766747</v>
      </c>
      <c r="EO15" s="3">
        <f t="shared" si="4"/>
        <v>-0.0008587423663766747</v>
      </c>
      <c r="EP15" s="3">
        <f t="shared" si="4"/>
        <v>-0.0008587423663766747</v>
      </c>
      <c r="EQ15" s="3">
        <f aca="true" t="shared" si="5" ref="EQ15:FV15">RADIANS(EQ14)</f>
        <v>-0.0008587423663766747</v>
      </c>
      <c r="ER15" s="3">
        <f t="shared" si="5"/>
        <v>-0.0008587423663766747</v>
      </c>
      <c r="ES15" s="3">
        <f t="shared" si="5"/>
        <v>-0.0008587423663766747</v>
      </c>
      <c r="ET15" s="3">
        <f t="shared" si="5"/>
        <v>-0.0008587423663766747</v>
      </c>
      <c r="EU15" s="3">
        <f t="shared" si="5"/>
        <v>-0.0008587423663766747</v>
      </c>
      <c r="EV15" s="3">
        <f t="shared" si="5"/>
        <v>-0.0008587423663766747</v>
      </c>
      <c r="EW15" s="3">
        <f t="shared" si="5"/>
        <v>-0.0008587423663766747</v>
      </c>
      <c r="EX15" s="3">
        <f t="shared" si="5"/>
        <v>-0.0008587423663766747</v>
      </c>
      <c r="EY15" s="3">
        <f t="shared" si="5"/>
        <v>-0.0008587423663766747</v>
      </c>
      <c r="EZ15" s="3">
        <f t="shared" si="5"/>
        <v>-0.0008587423663766747</v>
      </c>
      <c r="FA15" s="3">
        <f t="shared" si="5"/>
        <v>-0.0008587423663766747</v>
      </c>
      <c r="FB15" s="3">
        <f t="shared" si="5"/>
        <v>-0.0008587423663766747</v>
      </c>
      <c r="FC15" s="3">
        <f t="shared" si="5"/>
        <v>-0.0008587423663766747</v>
      </c>
      <c r="FD15" s="3">
        <f t="shared" si="5"/>
        <v>-0.0008587423663766747</v>
      </c>
      <c r="FE15" s="3">
        <f t="shared" si="5"/>
        <v>-0.0008587423663766747</v>
      </c>
      <c r="FF15" s="3">
        <f t="shared" si="5"/>
        <v>-0.0008587423663766747</v>
      </c>
      <c r="FG15" s="3">
        <f t="shared" si="5"/>
        <v>-0.0008587423663766747</v>
      </c>
      <c r="FH15" s="3">
        <f t="shared" si="5"/>
        <v>-0.0008587423663766747</v>
      </c>
      <c r="FI15" s="3">
        <f t="shared" si="5"/>
        <v>-0.0008587423663766747</v>
      </c>
      <c r="FJ15" s="3">
        <f t="shared" si="5"/>
        <v>-0.0008587423663766747</v>
      </c>
      <c r="FK15" s="3">
        <f t="shared" si="5"/>
        <v>-0.0008587423663766747</v>
      </c>
      <c r="FL15" s="3">
        <f t="shared" si="5"/>
        <v>-0.0008587423663766747</v>
      </c>
      <c r="FM15" s="3">
        <f t="shared" si="5"/>
        <v>-0.0008587423663766747</v>
      </c>
      <c r="FN15" s="3">
        <f t="shared" si="5"/>
        <v>-0.0008587423663766747</v>
      </c>
      <c r="FO15" s="3">
        <f t="shared" si="5"/>
        <v>-0.0008587423663766747</v>
      </c>
      <c r="FP15" s="3">
        <f t="shared" si="5"/>
        <v>-0.0008587423663766747</v>
      </c>
      <c r="FQ15" s="3">
        <f t="shared" si="5"/>
        <v>-0.0008587423663766747</v>
      </c>
      <c r="FR15" s="3">
        <f t="shared" si="5"/>
        <v>-0.0008587423663766747</v>
      </c>
      <c r="FS15" s="3">
        <f t="shared" si="5"/>
        <v>-0.0008587423663766747</v>
      </c>
      <c r="FT15" s="3">
        <f t="shared" si="5"/>
        <v>-0.0008587423663766747</v>
      </c>
      <c r="FU15" s="3">
        <f t="shared" si="5"/>
        <v>-0.0008587423663766747</v>
      </c>
      <c r="FV15" s="3">
        <f t="shared" si="5"/>
        <v>-0.0008587423663766747</v>
      </c>
      <c r="FW15" s="3">
        <f aca="true" t="shared" si="6" ref="FW15:GY15">RADIANS(FW14)</f>
        <v>-0.0008587423663766747</v>
      </c>
      <c r="FX15" s="3">
        <f t="shared" si="6"/>
        <v>-0.0008587423663766747</v>
      </c>
      <c r="FY15" s="3">
        <f t="shared" si="6"/>
        <v>-0.0008587423663766747</v>
      </c>
      <c r="FZ15" s="3">
        <f t="shared" si="6"/>
        <v>-0.0008587423663766747</v>
      </c>
      <c r="GA15" s="3">
        <f t="shared" si="6"/>
        <v>-0.0008587423663766747</v>
      </c>
      <c r="GB15" s="3">
        <f t="shared" si="6"/>
        <v>-0.0008587423663766747</v>
      </c>
      <c r="GC15" s="3">
        <f t="shared" si="6"/>
        <v>-0.0008587423663766747</v>
      </c>
      <c r="GD15" s="3">
        <f t="shared" si="6"/>
        <v>-0.0008587423663766747</v>
      </c>
      <c r="GE15" s="3">
        <f t="shared" si="6"/>
        <v>-0.0008587423663766747</v>
      </c>
      <c r="GF15" s="3">
        <f t="shared" si="6"/>
        <v>-0.0008587423663766747</v>
      </c>
      <c r="GG15" s="3">
        <f t="shared" si="6"/>
        <v>-0.0008587423663766747</v>
      </c>
      <c r="GH15" s="3">
        <f t="shared" si="6"/>
        <v>-0.0008587423663766747</v>
      </c>
      <c r="GI15" s="3">
        <f t="shared" si="6"/>
        <v>-0.0008587423663766747</v>
      </c>
      <c r="GJ15" s="3">
        <f t="shared" si="6"/>
        <v>-0.0008587423663766747</v>
      </c>
      <c r="GK15" s="3">
        <f t="shared" si="6"/>
        <v>-0.0008587423663766747</v>
      </c>
      <c r="GL15" s="3">
        <f t="shared" si="6"/>
        <v>-0.0008587423663766747</v>
      </c>
      <c r="GM15" s="3">
        <f t="shared" si="6"/>
        <v>-0.0008587423663766747</v>
      </c>
      <c r="GN15" s="3">
        <f t="shared" si="6"/>
        <v>-0.0008587423663766747</v>
      </c>
      <c r="GO15" s="3">
        <f t="shared" si="6"/>
        <v>-0.0008587423663766747</v>
      </c>
      <c r="GP15" s="3">
        <f t="shared" si="6"/>
        <v>-0.0008587423663766747</v>
      </c>
      <c r="GQ15" s="3">
        <f t="shared" si="6"/>
        <v>-0.0008587423663766747</v>
      </c>
      <c r="GR15" s="3">
        <f t="shared" si="6"/>
        <v>-0.0008587423663766747</v>
      </c>
      <c r="GS15" s="3">
        <f t="shared" si="6"/>
        <v>-0.0008587423663766747</v>
      </c>
      <c r="GT15" s="3">
        <f t="shared" si="6"/>
        <v>-0.0008587423663766747</v>
      </c>
      <c r="GU15" s="3">
        <f t="shared" si="6"/>
        <v>-0.0008587423663766747</v>
      </c>
      <c r="GV15" s="3">
        <f t="shared" si="6"/>
        <v>-0.0008587423663766747</v>
      </c>
      <c r="GW15" s="3">
        <f t="shared" si="6"/>
        <v>-0.0008587423663766747</v>
      </c>
      <c r="GX15" s="3">
        <f t="shared" si="6"/>
        <v>-0.0008587423663766747</v>
      </c>
      <c r="GY15" s="3">
        <f t="shared" si="6"/>
        <v>-0.0008587423663766747</v>
      </c>
    </row>
    <row r="16" spans="7:207" ht="12.75">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row>
    <row r="17" spans="4:207" ht="15.75">
      <c r="D17" s="30" t="s">
        <v>94</v>
      </c>
      <c r="E17" s="3" t="s">
        <v>2</v>
      </c>
      <c r="F17" s="3" t="s">
        <v>19</v>
      </c>
      <c r="G17" s="3">
        <f>+$G$3+$G$9*COS(G15)</f>
        <v>68.99999336305434</v>
      </c>
      <c r="H17" s="3">
        <f>+$G$3+$G$9*COS(H15)</f>
        <v>68.47388185092375</v>
      </c>
      <c r="I17" s="3">
        <f aca="true" t="shared" si="7" ref="I17:BT17">+$G$3+$G$9*COS(I15)</f>
        <v>68.43004296425939</v>
      </c>
      <c r="J17" s="3">
        <f t="shared" si="7"/>
        <v>68.70820302908048</v>
      </c>
      <c r="K17" s="3">
        <f t="shared" si="7"/>
        <v>68.77354207220426</v>
      </c>
      <c r="L17" s="3">
        <f t="shared" si="7"/>
        <v>68.57525150688707</v>
      </c>
      <c r="M17" s="3">
        <f t="shared" si="7"/>
        <v>68.65484888787786</v>
      </c>
      <c r="N17" s="3">
        <f t="shared" si="7"/>
        <v>68.98935484888548</v>
      </c>
      <c r="O17" s="3">
        <f t="shared" si="7"/>
        <v>68.99505764367426</v>
      </c>
      <c r="P17" s="3">
        <f t="shared" si="7"/>
        <v>68.99538971909797</v>
      </c>
      <c r="Q17" s="3">
        <f t="shared" si="7"/>
        <v>68.99505764367426</v>
      </c>
      <c r="R17" s="3">
        <f t="shared" si="7"/>
        <v>68.99538971909797</v>
      </c>
      <c r="S17" s="3">
        <f t="shared" si="7"/>
        <v>68.99505764367426</v>
      </c>
      <c r="T17" s="3">
        <f t="shared" si="7"/>
        <v>68.9568571334901</v>
      </c>
      <c r="U17" s="3">
        <f t="shared" si="7"/>
        <v>68.53304574754311</v>
      </c>
      <c r="V17" s="3">
        <f t="shared" si="7"/>
        <v>68.91942311633821</v>
      </c>
      <c r="W17" s="3">
        <f t="shared" si="7"/>
        <v>68.97973361384382</v>
      </c>
      <c r="X17" s="3">
        <f t="shared" si="7"/>
        <v>67.63683260742519</v>
      </c>
      <c r="Y17" s="3">
        <f t="shared" si="7"/>
        <v>68.38505592449701</v>
      </c>
      <c r="Z17" s="3">
        <f t="shared" si="7"/>
        <v>68.43004296425939</v>
      </c>
      <c r="AA17" s="3">
        <f t="shared" si="7"/>
        <v>68.67295771582066</v>
      </c>
      <c r="AB17" s="3">
        <f t="shared" si="7"/>
        <v>68.77354207220426</v>
      </c>
      <c r="AC17" s="3">
        <f t="shared" si="7"/>
        <v>68.95439159571578</v>
      </c>
      <c r="AD17" s="3">
        <f t="shared" si="7"/>
        <v>68.99538971909797</v>
      </c>
      <c r="AE17" s="3">
        <f t="shared" si="7"/>
        <v>68.99505764367426</v>
      </c>
      <c r="AF17" s="3">
        <f t="shared" si="7"/>
        <v>68.99538971909797</v>
      </c>
      <c r="AG17" s="3">
        <f t="shared" si="7"/>
        <v>68.99505764367426</v>
      </c>
      <c r="AH17" s="3">
        <f t="shared" si="7"/>
        <v>68.99538971909797</v>
      </c>
      <c r="AI17" s="3">
        <f t="shared" si="7"/>
        <v>68.99884649323411</v>
      </c>
      <c r="AJ17" s="3">
        <f t="shared" si="7"/>
        <v>68.99894928443892</v>
      </c>
      <c r="AK17" s="3">
        <f t="shared" si="7"/>
        <v>68.99999336313886</v>
      </c>
      <c r="AL17" s="3">
        <f t="shared" si="7"/>
        <v>68.63608898442882</v>
      </c>
      <c r="AM17" s="3">
        <f t="shared" si="7"/>
        <v>68.9568571334901</v>
      </c>
      <c r="AN17" s="3">
        <f t="shared" si="7"/>
        <v>68.98935484888548</v>
      </c>
      <c r="AO17" s="3">
        <f t="shared" si="7"/>
        <v>68.57525150688707</v>
      </c>
      <c r="AP17" s="3">
        <f t="shared" si="7"/>
        <v>67.55275624163093</v>
      </c>
      <c r="AQ17" s="3">
        <f t="shared" si="7"/>
        <v>68.35008077827108</v>
      </c>
      <c r="AR17" s="3">
        <f t="shared" si="7"/>
        <v>68.44422197283858</v>
      </c>
      <c r="AS17" s="3">
        <f t="shared" si="7"/>
        <v>68.82230459472667</v>
      </c>
      <c r="AT17" s="3">
        <f t="shared" si="7"/>
        <v>68.91942311633821</v>
      </c>
      <c r="AU17" s="3">
        <f t="shared" si="7"/>
        <v>68.19540733674434</v>
      </c>
      <c r="AV17" s="3">
        <f t="shared" si="7"/>
        <v>68.24409093270654</v>
      </c>
      <c r="AW17" s="3">
        <f t="shared" si="7"/>
        <v>68.35008077827108</v>
      </c>
      <c r="AX17" s="3">
        <f t="shared" si="7"/>
        <v>68.82230459472667</v>
      </c>
      <c r="AY17" s="3">
        <f t="shared" si="7"/>
        <v>68.99884649323411</v>
      </c>
      <c r="AZ17" s="3">
        <f t="shared" si="7"/>
        <v>68.99894928443892</v>
      </c>
      <c r="BA17" s="3">
        <f t="shared" si="7"/>
        <v>68.99884649323411</v>
      </c>
      <c r="BB17" s="3">
        <f t="shared" si="7"/>
        <v>68.99894928443892</v>
      </c>
      <c r="BC17" s="3">
        <f t="shared" si="7"/>
        <v>68.99884649323411</v>
      </c>
      <c r="BD17" s="3">
        <f t="shared" si="7"/>
        <v>68.82230459472667</v>
      </c>
      <c r="BE17" s="3">
        <f t="shared" si="7"/>
        <v>68.99505764367426</v>
      </c>
      <c r="BF17" s="3">
        <f t="shared" si="7"/>
        <v>68.99538971909797</v>
      </c>
      <c r="BG17" s="3">
        <f t="shared" si="7"/>
        <v>67.63683260742519</v>
      </c>
      <c r="BH17" s="3">
        <f t="shared" si="7"/>
        <v>68.33900813212169</v>
      </c>
      <c r="BI17" s="3">
        <f t="shared" si="7"/>
        <v>68.38505592449701</v>
      </c>
      <c r="BJ17" s="3">
        <f t="shared" si="7"/>
        <v>68.85767478514579</v>
      </c>
      <c r="BK17" s="3">
        <f t="shared" si="7"/>
        <v>68.99894928443892</v>
      </c>
      <c r="BL17" s="3">
        <f t="shared" si="7"/>
        <v>68.99884649323411</v>
      </c>
      <c r="BM17" s="3">
        <f t="shared" si="7"/>
        <v>68.99894928443892</v>
      </c>
      <c r="BN17" s="3">
        <f t="shared" si="7"/>
        <v>68.99505764367426</v>
      </c>
      <c r="BO17" s="3">
        <f t="shared" si="7"/>
        <v>68.98935484888548</v>
      </c>
      <c r="BP17" s="3">
        <f t="shared" si="7"/>
        <v>68.98867146139185</v>
      </c>
      <c r="BQ17" s="3">
        <f t="shared" si="7"/>
        <v>68.99538971909797</v>
      </c>
      <c r="BR17" s="3">
        <f t="shared" si="7"/>
        <v>68.99505764367426</v>
      </c>
      <c r="BS17" s="3">
        <f t="shared" si="7"/>
        <v>68.98935484888548</v>
      </c>
      <c r="BT17" s="3">
        <f t="shared" si="7"/>
        <v>68.99999336305434</v>
      </c>
      <c r="BU17" s="3">
        <f aca="true" t="shared" si="8" ref="BU17:EF17">+$G$3+$G$9*COS(BU15)</f>
        <v>68.99999336305434</v>
      </c>
      <c r="BV17" s="3">
        <f t="shared" si="8"/>
        <v>68.99999336305434</v>
      </c>
      <c r="BW17" s="3">
        <f t="shared" si="8"/>
        <v>68.99999336305434</v>
      </c>
      <c r="BX17" s="3">
        <f t="shared" si="8"/>
        <v>68.99999336305434</v>
      </c>
      <c r="BY17" s="3">
        <f t="shared" si="8"/>
        <v>68.99999336305434</v>
      </c>
      <c r="BZ17" s="3">
        <f t="shared" si="8"/>
        <v>68.99999336305434</v>
      </c>
      <c r="CA17" s="3">
        <f t="shared" si="8"/>
        <v>68.99999336305434</v>
      </c>
      <c r="CB17" s="3">
        <f t="shared" si="8"/>
        <v>68.99999336305434</v>
      </c>
      <c r="CC17" s="3">
        <f t="shared" si="8"/>
        <v>68.99999336305434</v>
      </c>
      <c r="CD17" s="3">
        <f t="shared" si="8"/>
        <v>68.99999336305434</v>
      </c>
      <c r="CE17" s="3">
        <f t="shared" si="8"/>
        <v>68.99999336305434</v>
      </c>
      <c r="CF17" s="3">
        <f t="shared" si="8"/>
        <v>68.99999336305434</v>
      </c>
      <c r="CG17" s="3">
        <f t="shared" si="8"/>
        <v>68.99999336305434</v>
      </c>
      <c r="CH17" s="3">
        <f t="shared" si="8"/>
        <v>68.99999336305434</v>
      </c>
      <c r="CI17" s="3">
        <f t="shared" si="8"/>
        <v>68.99999336305434</v>
      </c>
      <c r="CJ17" s="3">
        <f t="shared" si="8"/>
        <v>68.99999336305434</v>
      </c>
      <c r="CK17" s="3">
        <f t="shared" si="8"/>
        <v>68.99999336305434</v>
      </c>
      <c r="CL17" s="3">
        <f t="shared" si="8"/>
        <v>68.99999336305434</v>
      </c>
      <c r="CM17" s="3">
        <f t="shared" si="8"/>
        <v>68.99999336305434</v>
      </c>
      <c r="CN17" s="3">
        <f t="shared" si="8"/>
        <v>68.99999336305434</v>
      </c>
      <c r="CO17" s="3">
        <f t="shared" si="8"/>
        <v>68.99999336305434</v>
      </c>
      <c r="CP17" s="3">
        <f t="shared" si="8"/>
        <v>68.99999336305434</v>
      </c>
      <c r="CQ17" s="3">
        <f t="shared" si="8"/>
        <v>68.99999336305434</v>
      </c>
      <c r="CR17" s="3">
        <f t="shared" si="8"/>
        <v>68.99999336305434</v>
      </c>
      <c r="CS17" s="3">
        <f t="shared" si="8"/>
        <v>68.99999336305434</v>
      </c>
      <c r="CT17" s="3">
        <f t="shared" si="8"/>
        <v>68.99999336305434</v>
      </c>
      <c r="CU17" s="3">
        <f t="shared" si="8"/>
        <v>68.99999336305434</v>
      </c>
      <c r="CV17" s="3">
        <f t="shared" si="8"/>
        <v>68.99999336305434</v>
      </c>
      <c r="CW17" s="3">
        <f t="shared" si="8"/>
        <v>68.99999336305434</v>
      </c>
      <c r="CX17" s="3">
        <f t="shared" si="8"/>
        <v>68.99999336305434</v>
      </c>
      <c r="CY17" s="3">
        <f t="shared" si="8"/>
        <v>68.99999336305434</v>
      </c>
      <c r="CZ17" s="3">
        <f t="shared" si="8"/>
        <v>68.99999336305434</v>
      </c>
      <c r="DA17" s="3">
        <f t="shared" si="8"/>
        <v>68.99999336305434</v>
      </c>
      <c r="DB17" s="3">
        <f t="shared" si="8"/>
        <v>68.99999336305434</v>
      </c>
      <c r="DC17" s="3">
        <f t="shared" si="8"/>
        <v>68.99999336305434</v>
      </c>
      <c r="DD17" s="3">
        <f t="shared" si="8"/>
        <v>68.99999336305434</v>
      </c>
      <c r="DE17" s="3">
        <f t="shared" si="8"/>
        <v>68.99999336305434</v>
      </c>
      <c r="DF17" s="3">
        <f t="shared" si="8"/>
        <v>68.99999336305434</v>
      </c>
      <c r="DG17" s="3">
        <f t="shared" si="8"/>
        <v>68.99999336305434</v>
      </c>
      <c r="DH17" s="3">
        <f t="shared" si="8"/>
        <v>68.99999336305434</v>
      </c>
      <c r="DI17" s="3">
        <f t="shared" si="8"/>
        <v>68.99999336305434</v>
      </c>
      <c r="DJ17" s="3">
        <f t="shared" si="8"/>
        <v>68.99999336305434</v>
      </c>
      <c r="DK17" s="3">
        <f t="shared" si="8"/>
        <v>68.99999336305434</v>
      </c>
      <c r="DL17" s="3">
        <f t="shared" si="8"/>
        <v>68.99999336305434</v>
      </c>
      <c r="DM17" s="3">
        <f t="shared" si="8"/>
        <v>68.99999336305434</v>
      </c>
      <c r="DN17" s="3">
        <f t="shared" si="8"/>
        <v>68.99999336305434</v>
      </c>
      <c r="DO17" s="3">
        <f t="shared" si="8"/>
        <v>68.99999336305434</v>
      </c>
      <c r="DP17" s="3">
        <f t="shared" si="8"/>
        <v>68.99999336305434</v>
      </c>
      <c r="DQ17" s="3">
        <f t="shared" si="8"/>
        <v>68.99999336305434</v>
      </c>
      <c r="DR17" s="3">
        <f t="shared" si="8"/>
        <v>68.99999336305434</v>
      </c>
      <c r="DS17" s="3">
        <f t="shared" si="8"/>
        <v>68.99999336305434</v>
      </c>
      <c r="DT17" s="3">
        <f t="shared" si="8"/>
        <v>68.99999336305434</v>
      </c>
      <c r="DU17" s="3">
        <f t="shared" si="8"/>
        <v>68.99999336305434</v>
      </c>
      <c r="DV17" s="3">
        <f t="shared" si="8"/>
        <v>68.99999336305434</v>
      </c>
      <c r="DW17" s="3">
        <f t="shared" si="8"/>
        <v>68.99999336305434</v>
      </c>
      <c r="DX17" s="3">
        <f t="shared" si="8"/>
        <v>68.99999336305434</v>
      </c>
      <c r="DY17" s="3">
        <f t="shared" si="8"/>
        <v>68.99999336305434</v>
      </c>
      <c r="DZ17" s="3">
        <f t="shared" si="8"/>
        <v>68.99999336305434</v>
      </c>
      <c r="EA17" s="3">
        <f t="shared" si="8"/>
        <v>68.99999336305434</v>
      </c>
      <c r="EB17" s="3">
        <f t="shared" si="8"/>
        <v>68.99999336305434</v>
      </c>
      <c r="EC17" s="3">
        <f t="shared" si="8"/>
        <v>68.99999336305434</v>
      </c>
      <c r="ED17" s="3">
        <f t="shared" si="8"/>
        <v>68.99999336305434</v>
      </c>
      <c r="EE17" s="3">
        <f t="shared" si="8"/>
        <v>68.99999336305434</v>
      </c>
      <c r="EF17" s="3">
        <f t="shared" si="8"/>
        <v>68.99999336305434</v>
      </c>
      <c r="EG17" s="3">
        <f aca="true" t="shared" si="9" ref="EG17:GR17">+$G$3+$G$9*COS(EG15)</f>
        <v>68.99999336305434</v>
      </c>
      <c r="EH17" s="3">
        <f t="shared" si="9"/>
        <v>68.99999336305434</v>
      </c>
      <c r="EI17" s="3">
        <f t="shared" si="9"/>
        <v>68.99999336305434</v>
      </c>
      <c r="EJ17" s="3">
        <f t="shared" si="9"/>
        <v>68.99999336305434</v>
      </c>
      <c r="EK17" s="3">
        <f t="shared" si="9"/>
        <v>68.99999336305434</v>
      </c>
      <c r="EL17" s="3">
        <f t="shared" si="9"/>
        <v>68.99999336305434</v>
      </c>
      <c r="EM17" s="3">
        <f t="shared" si="9"/>
        <v>68.99999336305434</v>
      </c>
      <c r="EN17" s="3">
        <f t="shared" si="9"/>
        <v>68.99999336305434</v>
      </c>
      <c r="EO17" s="3">
        <f t="shared" si="9"/>
        <v>68.99999336305434</v>
      </c>
      <c r="EP17" s="3">
        <f t="shared" si="9"/>
        <v>68.99999336305434</v>
      </c>
      <c r="EQ17" s="3">
        <f t="shared" si="9"/>
        <v>68.99999336305434</v>
      </c>
      <c r="ER17" s="3">
        <f t="shared" si="9"/>
        <v>68.99999336305434</v>
      </c>
      <c r="ES17" s="3">
        <f t="shared" si="9"/>
        <v>68.99999336305434</v>
      </c>
      <c r="ET17" s="3">
        <f t="shared" si="9"/>
        <v>68.99999336305434</v>
      </c>
      <c r="EU17" s="3">
        <f t="shared" si="9"/>
        <v>68.99999336305434</v>
      </c>
      <c r="EV17" s="3">
        <f t="shared" si="9"/>
        <v>68.99999336305434</v>
      </c>
      <c r="EW17" s="3">
        <f t="shared" si="9"/>
        <v>68.99999336305434</v>
      </c>
      <c r="EX17" s="3">
        <f t="shared" si="9"/>
        <v>68.99999336305434</v>
      </c>
      <c r="EY17" s="3">
        <f t="shared" si="9"/>
        <v>68.99999336305434</v>
      </c>
      <c r="EZ17" s="3">
        <f t="shared" si="9"/>
        <v>68.99999336305434</v>
      </c>
      <c r="FA17" s="3">
        <f t="shared" si="9"/>
        <v>68.99999336305434</v>
      </c>
      <c r="FB17" s="3">
        <f t="shared" si="9"/>
        <v>68.99999336305434</v>
      </c>
      <c r="FC17" s="3">
        <f t="shared" si="9"/>
        <v>68.99999336305434</v>
      </c>
      <c r="FD17" s="3">
        <f t="shared" si="9"/>
        <v>68.99999336305434</v>
      </c>
      <c r="FE17" s="3">
        <f t="shared" si="9"/>
        <v>68.99999336305434</v>
      </c>
      <c r="FF17" s="3">
        <f t="shared" si="9"/>
        <v>68.99999336305434</v>
      </c>
      <c r="FG17" s="3">
        <f t="shared" si="9"/>
        <v>68.99999336305434</v>
      </c>
      <c r="FH17" s="3">
        <f t="shared" si="9"/>
        <v>68.99999336305434</v>
      </c>
      <c r="FI17" s="3">
        <f t="shared" si="9"/>
        <v>68.99999336305434</v>
      </c>
      <c r="FJ17" s="3">
        <f t="shared" si="9"/>
        <v>68.99999336305434</v>
      </c>
      <c r="FK17" s="3">
        <f t="shared" si="9"/>
        <v>68.99999336305434</v>
      </c>
      <c r="FL17" s="3">
        <f t="shared" si="9"/>
        <v>68.99999336305434</v>
      </c>
      <c r="FM17" s="3">
        <f t="shared" si="9"/>
        <v>68.99999336305434</v>
      </c>
      <c r="FN17" s="3">
        <f t="shared" si="9"/>
        <v>68.99999336305434</v>
      </c>
      <c r="FO17" s="3">
        <f t="shared" si="9"/>
        <v>68.99999336305434</v>
      </c>
      <c r="FP17" s="3">
        <f t="shared" si="9"/>
        <v>68.99999336305434</v>
      </c>
      <c r="FQ17" s="3">
        <f t="shared" si="9"/>
        <v>68.99999336305434</v>
      </c>
      <c r="FR17" s="3">
        <f t="shared" si="9"/>
        <v>68.99999336305434</v>
      </c>
      <c r="FS17" s="3">
        <f t="shared" si="9"/>
        <v>68.99999336305434</v>
      </c>
      <c r="FT17" s="3">
        <f t="shared" si="9"/>
        <v>68.99999336305434</v>
      </c>
      <c r="FU17" s="3">
        <f t="shared" si="9"/>
        <v>68.99999336305434</v>
      </c>
      <c r="FV17" s="3">
        <f t="shared" si="9"/>
        <v>68.99999336305434</v>
      </c>
      <c r="FW17" s="3">
        <f t="shared" si="9"/>
        <v>68.99999336305434</v>
      </c>
      <c r="FX17" s="3">
        <f t="shared" si="9"/>
        <v>68.99999336305434</v>
      </c>
      <c r="FY17" s="3">
        <f t="shared" si="9"/>
        <v>68.99999336305434</v>
      </c>
      <c r="FZ17" s="3">
        <f t="shared" si="9"/>
        <v>68.99999336305434</v>
      </c>
      <c r="GA17" s="3">
        <f t="shared" si="9"/>
        <v>68.99999336305434</v>
      </c>
      <c r="GB17" s="3">
        <f t="shared" si="9"/>
        <v>68.99999336305434</v>
      </c>
      <c r="GC17" s="3">
        <f t="shared" si="9"/>
        <v>68.99999336305434</v>
      </c>
      <c r="GD17" s="3">
        <f t="shared" si="9"/>
        <v>68.99999336305434</v>
      </c>
      <c r="GE17" s="3">
        <f t="shared" si="9"/>
        <v>68.99999336305434</v>
      </c>
      <c r="GF17" s="3">
        <f t="shared" si="9"/>
        <v>68.99999336305434</v>
      </c>
      <c r="GG17" s="3">
        <f t="shared" si="9"/>
        <v>68.99999336305434</v>
      </c>
      <c r="GH17" s="3">
        <f t="shared" si="9"/>
        <v>68.99999336305434</v>
      </c>
      <c r="GI17" s="3">
        <f t="shared" si="9"/>
        <v>68.99999336305434</v>
      </c>
      <c r="GJ17" s="3">
        <f t="shared" si="9"/>
        <v>68.99999336305434</v>
      </c>
      <c r="GK17" s="3">
        <f t="shared" si="9"/>
        <v>68.99999336305434</v>
      </c>
      <c r="GL17" s="3">
        <f t="shared" si="9"/>
        <v>68.99999336305434</v>
      </c>
      <c r="GM17" s="3">
        <f t="shared" si="9"/>
        <v>68.99999336305434</v>
      </c>
      <c r="GN17" s="3">
        <f t="shared" si="9"/>
        <v>68.99999336305434</v>
      </c>
      <c r="GO17" s="3">
        <f t="shared" si="9"/>
        <v>68.99999336305434</v>
      </c>
      <c r="GP17" s="3">
        <f t="shared" si="9"/>
        <v>68.99999336305434</v>
      </c>
      <c r="GQ17" s="3">
        <f t="shared" si="9"/>
        <v>68.99999336305434</v>
      </c>
      <c r="GR17" s="3">
        <f t="shared" si="9"/>
        <v>68.99999336305434</v>
      </c>
      <c r="GS17" s="3">
        <f aca="true" t="shared" si="10" ref="GS17:GY17">+$G$3+$G$9*COS(GS15)</f>
        <v>68.99999336305434</v>
      </c>
      <c r="GT17" s="3">
        <f t="shared" si="10"/>
        <v>68.99999336305434</v>
      </c>
      <c r="GU17" s="3">
        <f t="shared" si="10"/>
        <v>68.99999336305434</v>
      </c>
      <c r="GV17" s="3">
        <f t="shared" si="10"/>
        <v>68.99999336305434</v>
      </c>
      <c r="GW17" s="3">
        <f t="shared" si="10"/>
        <v>68.99999336305434</v>
      </c>
      <c r="GX17" s="3">
        <f t="shared" si="10"/>
        <v>68.99999336305434</v>
      </c>
      <c r="GY17" s="3">
        <f t="shared" si="10"/>
        <v>68.99999336305434</v>
      </c>
    </row>
    <row r="18" spans="5:207" ht="12.75">
      <c r="E18" s="3" t="s">
        <v>3</v>
      </c>
      <c r="F18" s="3" t="s">
        <v>19</v>
      </c>
      <c r="G18" s="3">
        <f>+$G$4+$G$9*SIN(G15)</f>
        <v>97.98454263930503</v>
      </c>
      <c r="H18" s="3">
        <f aca="true" t="shared" si="11" ref="H18:BS18">+$G$4+$G$9*SIN(H15)</f>
        <v>93.67987811977977</v>
      </c>
      <c r="I18" s="3">
        <f t="shared" si="11"/>
        <v>93.50627078429598</v>
      </c>
      <c r="J18" s="3">
        <f t="shared" si="11"/>
        <v>94.77206792499206</v>
      </c>
      <c r="K18" s="3">
        <f t="shared" si="11"/>
        <v>95.15373890734092</v>
      </c>
      <c r="L18" s="3">
        <f t="shared" si="11"/>
        <v>101.88722709262832</v>
      </c>
      <c r="M18" s="3">
        <f t="shared" si="11"/>
        <v>101.5080351688941</v>
      </c>
      <c r="N18" s="3">
        <f t="shared" si="11"/>
        <v>97.38103948358537</v>
      </c>
      <c r="O18" s="3">
        <f t="shared" si="11"/>
        <v>98.4217824093542</v>
      </c>
      <c r="P18" s="3">
        <f t="shared" si="11"/>
        <v>97.59263179090294</v>
      </c>
      <c r="Q18" s="3">
        <f t="shared" si="11"/>
        <v>98.4217824093542</v>
      </c>
      <c r="R18" s="3">
        <f t="shared" si="11"/>
        <v>97.59263179090294</v>
      </c>
      <c r="S18" s="3">
        <f t="shared" si="11"/>
        <v>98.4217824093542</v>
      </c>
      <c r="T18" s="3">
        <f t="shared" si="11"/>
        <v>96.75449532822016</v>
      </c>
      <c r="U18" s="3">
        <f t="shared" si="11"/>
        <v>102.07336553903039</v>
      </c>
      <c r="V18" s="3">
        <f t="shared" si="11"/>
        <v>99.70125694051306</v>
      </c>
      <c r="W18" s="3">
        <f t="shared" si="11"/>
        <v>98.85391988805439</v>
      </c>
      <c r="X18" s="3">
        <f t="shared" si="11"/>
        <v>91.12862453416247</v>
      </c>
      <c r="Y18" s="3">
        <f t="shared" si="11"/>
        <v>93.33525665206415</v>
      </c>
      <c r="Z18" s="3">
        <f t="shared" si="11"/>
        <v>93.50627078429598</v>
      </c>
      <c r="AA18" s="3">
        <f t="shared" si="11"/>
        <v>94.58436454304398</v>
      </c>
      <c r="AB18" s="3">
        <f t="shared" si="11"/>
        <v>95.15373890734092</v>
      </c>
      <c r="AC18" s="3">
        <f t="shared" si="11"/>
        <v>99.2805555152709</v>
      </c>
      <c r="AD18" s="3">
        <f t="shared" si="11"/>
        <v>97.59263179090294</v>
      </c>
      <c r="AE18" s="3">
        <f t="shared" si="11"/>
        <v>98.4217824093542</v>
      </c>
      <c r="AF18" s="3">
        <f t="shared" si="11"/>
        <v>97.59263179090294</v>
      </c>
      <c r="AG18" s="3">
        <f t="shared" si="11"/>
        <v>98.4217824093542</v>
      </c>
      <c r="AH18" s="3">
        <f t="shared" si="11"/>
        <v>97.59263179090294</v>
      </c>
      <c r="AI18" s="3">
        <f t="shared" si="11"/>
        <v>98.20377662523919</v>
      </c>
      <c r="AJ18" s="3">
        <f t="shared" si="11"/>
        <v>97.80551438049118</v>
      </c>
      <c r="AK18" s="3">
        <f t="shared" si="11"/>
        <v>97.98454273772558</v>
      </c>
      <c r="AL18" s="3">
        <f t="shared" si="11"/>
        <v>94.39883833557718</v>
      </c>
      <c r="AM18" s="3">
        <f t="shared" si="11"/>
        <v>96.75449532822016</v>
      </c>
      <c r="AN18" s="3">
        <f t="shared" si="11"/>
        <v>97.38103948358537</v>
      </c>
      <c r="AO18" s="3">
        <f t="shared" si="11"/>
        <v>101.88722709262832</v>
      </c>
      <c r="AP18" s="3">
        <f t="shared" si="11"/>
        <v>105.07151050378548</v>
      </c>
      <c r="AQ18" s="3">
        <f t="shared" si="11"/>
        <v>102.79319277595515</v>
      </c>
      <c r="AR18" s="3">
        <f t="shared" si="11"/>
        <v>102.4383690430535</v>
      </c>
      <c r="AS18" s="3">
        <f t="shared" si="11"/>
        <v>100.52298611426711</v>
      </c>
      <c r="AT18" s="3">
        <f t="shared" si="11"/>
        <v>99.70125694051306</v>
      </c>
      <c r="AU18" s="3">
        <f t="shared" si="11"/>
        <v>92.67853718199225</v>
      </c>
      <c r="AV18" s="3">
        <f t="shared" si="11"/>
        <v>92.83847620323726</v>
      </c>
      <c r="AW18" s="3">
        <f t="shared" si="11"/>
        <v>102.79319277595515</v>
      </c>
      <c r="AX18" s="3">
        <f t="shared" si="11"/>
        <v>100.52298611426711</v>
      </c>
      <c r="AY18" s="3">
        <f t="shared" si="11"/>
        <v>98.20377662523919</v>
      </c>
      <c r="AZ18" s="3">
        <f t="shared" si="11"/>
        <v>97.80551438049118</v>
      </c>
      <c r="BA18" s="3">
        <f t="shared" si="11"/>
        <v>98.20377662523919</v>
      </c>
      <c r="BB18" s="3">
        <f t="shared" si="11"/>
        <v>97.80551438049118</v>
      </c>
      <c r="BC18" s="3">
        <f t="shared" si="11"/>
        <v>98.20377662523919</v>
      </c>
      <c r="BD18" s="3">
        <f t="shared" si="11"/>
        <v>100.52298611426711</v>
      </c>
      <c r="BE18" s="3">
        <f t="shared" si="11"/>
        <v>98.4217824093542</v>
      </c>
      <c r="BF18" s="3">
        <f t="shared" si="11"/>
        <v>97.59263179090294</v>
      </c>
      <c r="BG18" s="3">
        <f t="shared" si="11"/>
        <v>91.12862453416247</v>
      </c>
      <c r="BH18" s="3">
        <f t="shared" si="11"/>
        <v>93.16690606399813</v>
      </c>
      <c r="BI18" s="3">
        <f t="shared" si="11"/>
        <v>93.33525665206415</v>
      </c>
      <c r="BJ18" s="3">
        <f t="shared" si="11"/>
        <v>95.74091804753164</v>
      </c>
      <c r="BK18" s="3">
        <f t="shared" si="11"/>
        <v>97.80551438049118</v>
      </c>
      <c r="BL18" s="3">
        <f t="shared" si="11"/>
        <v>98.20377662523919</v>
      </c>
      <c r="BM18" s="3">
        <f t="shared" si="11"/>
        <v>97.80551438049118</v>
      </c>
      <c r="BN18" s="3">
        <f t="shared" si="11"/>
        <v>98.4217824093542</v>
      </c>
      <c r="BO18" s="3">
        <f t="shared" si="11"/>
        <v>97.38103948358537</v>
      </c>
      <c r="BP18" s="3">
        <f t="shared" si="11"/>
        <v>98.638513158914</v>
      </c>
      <c r="BQ18" s="3">
        <f t="shared" si="11"/>
        <v>97.59263179090294</v>
      </c>
      <c r="BR18" s="3">
        <f t="shared" si="11"/>
        <v>98.4217824093542</v>
      </c>
      <c r="BS18" s="3">
        <f t="shared" si="11"/>
        <v>97.38103948358537</v>
      </c>
      <c r="BT18" s="3">
        <f aca="true" t="shared" si="12" ref="BT18:EE18">+$G$4+$G$9*SIN(BT15)</f>
        <v>97.98454263930503</v>
      </c>
      <c r="BU18" s="3">
        <f t="shared" si="12"/>
        <v>97.98454263930503</v>
      </c>
      <c r="BV18" s="3">
        <f t="shared" si="12"/>
        <v>97.98454263930503</v>
      </c>
      <c r="BW18" s="3">
        <f t="shared" si="12"/>
        <v>97.98454263930503</v>
      </c>
      <c r="BX18" s="3">
        <f t="shared" si="12"/>
        <v>97.98454263930503</v>
      </c>
      <c r="BY18" s="3">
        <f t="shared" si="12"/>
        <v>97.98454263930503</v>
      </c>
      <c r="BZ18" s="3">
        <f t="shared" si="12"/>
        <v>97.98454263930503</v>
      </c>
      <c r="CA18" s="3">
        <f t="shared" si="12"/>
        <v>97.98454263930503</v>
      </c>
      <c r="CB18" s="3">
        <f t="shared" si="12"/>
        <v>97.98454263930503</v>
      </c>
      <c r="CC18" s="3">
        <f t="shared" si="12"/>
        <v>97.98454263930503</v>
      </c>
      <c r="CD18" s="3">
        <f t="shared" si="12"/>
        <v>97.98454263930503</v>
      </c>
      <c r="CE18" s="3">
        <f t="shared" si="12"/>
        <v>97.98454263930503</v>
      </c>
      <c r="CF18" s="3">
        <f t="shared" si="12"/>
        <v>97.98454263930503</v>
      </c>
      <c r="CG18" s="3">
        <f t="shared" si="12"/>
        <v>97.98454263930503</v>
      </c>
      <c r="CH18" s="3">
        <f t="shared" si="12"/>
        <v>97.98454263930503</v>
      </c>
      <c r="CI18" s="3">
        <f t="shared" si="12"/>
        <v>97.98454263930503</v>
      </c>
      <c r="CJ18" s="3">
        <f t="shared" si="12"/>
        <v>97.98454263930503</v>
      </c>
      <c r="CK18" s="3">
        <f t="shared" si="12"/>
        <v>97.98454263930503</v>
      </c>
      <c r="CL18" s="3">
        <f t="shared" si="12"/>
        <v>97.98454263930503</v>
      </c>
      <c r="CM18" s="3">
        <f t="shared" si="12"/>
        <v>97.98454263930503</v>
      </c>
      <c r="CN18" s="3">
        <f t="shared" si="12"/>
        <v>97.98454263930503</v>
      </c>
      <c r="CO18" s="3">
        <f t="shared" si="12"/>
        <v>97.98454263930503</v>
      </c>
      <c r="CP18" s="3">
        <f t="shared" si="12"/>
        <v>97.98454263930503</v>
      </c>
      <c r="CQ18" s="3">
        <f t="shared" si="12"/>
        <v>97.98454263930503</v>
      </c>
      <c r="CR18" s="3">
        <f t="shared" si="12"/>
        <v>97.98454263930503</v>
      </c>
      <c r="CS18" s="3">
        <f t="shared" si="12"/>
        <v>97.98454263930503</v>
      </c>
      <c r="CT18" s="3">
        <f t="shared" si="12"/>
        <v>97.98454263930503</v>
      </c>
      <c r="CU18" s="3">
        <f t="shared" si="12"/>
        <v>97.98454263930503</v>
      </c>
      <c r="CV18" s="3">
        <f t="shared" si="12"/>
        <v>97.98454263930503</v>
      </c>
      <c r="CW18" s="3">
        <f t="shared" si="12"/>
        <v>97.98454263930503</v>
      </c>
      <c r="CX18" s="3">
        <f t="shared" si="12"/>
        <v>97.98454263930503</v>
      </c>
      <c r="CY18" s="3">
        <f t="shared" si="12"/>
        <v>97.98454263930503</v>
      </c>
      <c r="CZ18" s="3">
        <f t="shared" si="12"/>
        <v>97.98454263930503</v>
      </c>
      <c r="DA18" s="3">
        <f t="shared" si="12"/>
        <v>97.98454263930503</v>
      </c>
      <c r="DB18" s="3">
        <f t="shared" si="12"/>
        <v>97.98454263930503</v>
      </c>
      <c r="DC18" s="3">
        <f t="shared" si="12"/>
        <v>97.98454263930503</v>
      </c>
      <c r="DD18" s="3">
        <f t="shared" si="12"/>
        <v>97.98454263930503</v>
      </c>
      <c r="DE18" s="3">
        <f t="shared" si="12"/>
        <v>97.98454263930503</v>
      </c>
      <c r="DF18" s="3">
        <f t="shared" si="12"/>
        <v>97.98454263930503</v>
      </c>
      <c r="DG18" s="3">
        <f t="shared" si="12"/>
        <v>97.98454263930503</v>
      </c>
      <c r="DH18" s="3">
        <f t="shared" si="12"/>
        <v>97.98454263930503</v>
      </c>
      <c r="DI18" s="3">
        <f t="shared" si="12"/>
        <v>97.98454263930503</v>
      </c>
      <c r="DJ18" s="3">
        <f t="shared" si="12"/>
        <v>97.98454263930503</v>
      </c>
      <c r="DK18" s="3">
        <f t="shared" si="12"/>
        <v>97.98454263930503</v>
      </c>
      <c r="DL18" s="3">
        <f t="shared" si="12"/>
        <v>97.98454263930503</v>
      </c>
      <c r="DM18" s="3">
        <f t="shared" si="12"/>
        <v>97.98454263930503</v>
      </c>
      <c r="DN18" s="3">
        <f t="shared" si="12"/>
        <v>97.98454263930503</v>
      </c>
      <c r="DO18" s="3">
        <f t="shared" si="12"/>
        <v>97.98454263930503</v>
      </c>
      <c r="DP18" s="3">
        <f t="shared" si="12"/>
        <v>97.98454263930503</v>
      </c>
      <c r="DQ18" s="3">
        <f t="shared" si="12"/>
        <v>97.98454263930503</v>
      </c>
      <c r="DR18" s="3">
        <f t="shared" si="12"/>
        <v>97.98454263930503</v>
      </c>
      <c r="DS18" s="3">
        <f t="shared" si="12"/>
        <v>97.98454263930503</v>
      </c>
      <c r="DT18" s="3">
        <f t="shared" si="12"/>
        <v>97.98454263930503</v>
      </c>
      <c r="DU18" s="3">
        <f t="shared" si="12"/>
        <v>97.98454263930503</v>
      </c>
      <c r="DV18" s="3">
        <f t="shared" si="12"/>
        <v>97.98454263930503</v>
      </c>
      <c r="DW18" s="3">
        <f t="shared" si="12"/>
        <v>97.98454263930503</v>
      </c>
      <c r="DX18" s="3">
        <f t="shared" si="12"/>
        <v>97.98454263930503</v>
      </c>
      <c r="DY18" s="3">
        <f t="shared" si="12"/>
        <v>97.98454263930503</v>
      </c>
      <c r="DZ18" s="3">
        <f t="shared" si="12"/>
        <v>97.98454263930503</v>
      </c>
      <c r="EA18" s="3">
        <f t="shared" si="12"/>
        <v>97.98454263930503</v>
      </c>
      <c r="EB18" s="3">
        <f t="shared" si="12"/>
        <v>97.98454263930503</v>
      </c>
      <c r="EC18" s="3">
        <f t="shared" si="12"/>
        <v>97.98454263930503</v>
      </c>
      <c r="ED18" s="3">
        <f t="shared" si="12"/>
        <v>97.98454263930503</v>
      </c>
      <c r="EE18" s="3">
        <f t="shared" si="12"/>
        <v>97.98454263930503</v>
      </c>
      <c r="EF18" s="3">
        <f aca="true" t="shared" si="13" ref="EF18:GQ18">+$G$4+$G$9*SIN(EF15)</f>
        <v>97.98454263930503</v>
      </c>
      <c r="EG18" s="3">
        <f t="shared" si="13"/>
        <v>97.98454263930503</v>
      </c>
      <c r="EH18" s="3">
        <f t="shared" si="13"/>
        <v>97.98454263930503</v>
      </c>
      <c r="EI18" s="3">
        <f t="shared" si="13"/>
        <v>97.98454263930503</v>
      </c>
      <c r="EJ18" s="3">
        <f t="shared" si="13"/>
        <v>97.98454263930503</v>
      </c>
      <c r="EK18" s="3">
        <f t="shared" si="13"/>
        <v>97.98454263930503</v>
      </c>
      <c r="EL18" s="3">
        <f t="shared" si="13"/>
        <v>97.98454263930503</v>
      </c>
      <c r="EM18" s="3">
        <f t="shared" si="13"/>
        <v>97.98454263930503</v>
      </c>
      <c r="EN18" s="3">
        <f t="shared" si="13"/>
        <v>97.98454263930503</v>
      </c>
      <c r="EO18" s="3">
        <f t="shared" si="13"/>
        <v>97.98454263930503</v>
      </c>
      <c r="EP18" s="3">
        <f t="shared" si="13"/>
        <v>97.98454263930503</v>
      </c>
      <c r="EQ18" s="3">
        <f t="shared" si="13"/>
        <v>97.98454263930503</v>
      </c>
      <c r="ER18" s="3">
        <f t="shared" si="13"/>
        <v>97.98454263930503</v>
      </c>
      <c r="ES18" s="3">
        <f t="shared" si="13"/>
        <v>97.98454263930503</v>
      </c>
      <c r="ET18" s="3">
        <f t="shared" si="13"/>
        <v>97.98454263930503</v>
      </c>
      <c r="EU18" s="3">
        <f t="shared" si="13"/>
        <v>97.98454263930503</v>
      </c>
      <c r="EV18" s="3">
        <f t="shared" si="13"/>
        <v>97.98454263930503</v>
      </c>
      <c r="EW18" s="3">
        <f t="shared" si="13"/>
        <v>97.98454263930503</v>
      </c>
      <c r="EX18" s="3">
        <f t="shared" si="13"/>
        <v>97.98454263930503</v>
      </c>
      <c r="EY18" s="3">
        <f t="shared" si="13"/>
        <v>97.98454263930503</v>
      </c>
      <c r="EZ18" s="3">
        <f t="shared" si="13"/>
        <v>97.98454263930503</v>
      </c>
      <c r="FA18" s="3">
        <f t="shared" si="13"/>
        <v>97.98454263930503</v>
      </c>
      <c r="FB18" s="3">
        <f t="shared" si="13"/>
        <v>97.98454263930503</v>
      </c>
      <c r="FC18" s="3">
        <f t="shared" si="13"/>
        <v>97.98454263930503</v>
      </c>
      <c r="FD18" s="3">
        <f t="shared" si="13"/>
        <v>97.98454263930503</v>
      </c>
      <c r="FE18" s="3">
        <f t="shared" si="13"/>
        <v>97.98454263930503</v>
      </c>
      <c r="FF18" s="3">
        <f t="shared" si="13"/>
        <v>97.98454263930503</v>
      </c>
      <c r="FG18" s="3">
        <f t="shared" si="13"/>
        <v>97.98454263930503</v>
      </c>
      <c r="FH18" s="3">
        <f t="shared" si="13"/>
        <v>97.98454263930503</v>
      </c>
      <c r="FI18" s="3">
        <f t="shared" si="13"/>
        <v>97.98454263930503</v>
      </c>
      <c r="FJ18" s="3">
        <f t="shared" si="13"/>
        <v>97.98454263930503</v>
      </c>
      <c r="FK18" s="3">
        <f t="shared" si="13"/>
        <v>97.98454263930503</v>
      </c>
      <c r="FL18" s="3">
        <f t="shared" si="13"/>
        <v>97.98454263930503</v>
      </c>
      <c r="FM18" s="3">
        <f t="shared" si="13"/>
        <v>97.98454263930503</v>
      </c>
      <c r="FN18" s="3">
        <f t="shared" si="13"/>
        <v>97.98454263930503</v>
      </c>
      <c r="FO18" s="3">
        <f t="shared" si="13"/>
        <v>97.98454263930503</v>
      </c>
      <c r="FP18" s="3">
        <f t="shared" si="13"/>
        <v>97.98454263930503</v>
      </c>
      <c r="FQ18" s="3">
        <f t="shared" si="13"/>
        <v>97.98454263930503</v>
      </c>
      <c r="FR18" s="3">
        <f t="shared" si="13"/>
        <v>97.98454263930503</v>
      </c>
      <c r="FS18" s="3">
        <f t="shared" si="13"/>
        <v>97.98454263930503</v>
      </c>
      <c r="FT18" s="3">
        <f t="shared" si="13"/>
        <v>97.98454263930503</v>
      </c>
      <c r="FU18" s="3">
        <f t="shared" si="13"/>
        <v>97.98454263930503</v>
      </c>
      <c r="FV18" s="3">
        <f t="shared" si="13"/>
        <v>97.98454263930503</v>
      </c>
      <c r="FW18" s="3">
        <f t="shared" si="13"/>
        <v>97.98454263930503</v>
      </c>
      <c r="FX18" s="3">
        <f t="shared" si="13"/>
        <v>97.98454263930503</v>
      </c>
      <c r="FY18" s="3">
        <f t="shared" si="13"/>
        <v>97.98454263930503</v>
      </c>
      <c r="FZ18" s="3">
        <f t="shared" si="13"/>
        <v>97.98454263930503</v>
      </c>
      <c r="GA18" s="3">
        <f t="shared" si="13"/>
        <v>97.98454263930503</v>
      </c>
      <c r="GB18" s="3">
        <f t="shared" si="13"/>
        <v>97.98454263930503</v>
      </c>
      <c r="GC18" s="3">
        <f t="shared" si="13"/>
        <v>97.98454263930503</v>
      </c>
      <c r="GD18" s="3">
        <f t="shared" si="13"/>
        <v>97.98454263930503</v>
      </c>
      <c r="GE18" s="3">
        <f t="shared" si="13"/>
        <v>97.98454263930503</v>
      </c>
      <c r="GF18" s="3">
        <f t="shared" si="13"/>
        <v>97.98454263930503</v>
      </c>
      <c r="GG18" s="3">
        <f t="shared" si="13"/>
        <v>97.98454263930503</v>
      </c>
      <c r="GH18" s="3">
        <f t="shared" si="13"/>
        <v>97.98454263930503</v>
      </c>
      <c r="GI18" s="3">
        <f t="shared" si="13"/>
        <v>97.98454263930503</v>
      </c>
      <c r="GJ18" s="3">
        <f t="shared" si="13"/>
        <v>97.98454263930503</v>
      </c>
      <c r="GK18" s="3">
        <f t="shared" si="13"/>
        <v>97.98454263930503</v>
      </c>
      <c r="GL18" s="3">
        <f t="shared" si="13"/>
        <v>97.98454263930503</v>
      </c>
      <c r="GM18" s="3">
        <f t="shared" si="13"/>
        <v>97.98454263930503</v>
      </c>
      <c r="GN18" s="3">
        <f t="shared" si="13"/>
        <v>97.98454263930503</v>
      </c>
      <c r="GO18" s="3">
        <f t="shared" si="13"/>
        <v>97.98454263930503</v>
      </c>
      <c r="GP18" s="3">
        <f t="shared" si="13"/>
        <v>97.98454263930503</v>
      </c>
      <c r="GQ18" s="3">
        <f t="shared" si="13"/>
        <v>97.98454263930503</v>
      </c>
      <c r="GR18" s="3">
        <f aca="true" t="shared" si="14" ref="GR18:GY18">+$G$4+$G$9*SIN(GR15)</f>
        <v>97.98454263930503</v>
      </c>
      <c r="GS18" s="3">
        <f t="shared" si="14"/>
        <v>97.98454263930503</v>
      </c>
      <c r="GT18" s="3">
        <f t="shared" si="14"/>
        <v>97.98454263930503</v>
      </c>
      <c r="GU18" s="3">
        <f t="shared" si="14"/>
        <v>97.98454263930503</v>
      </c>
      <c r="GV18" s="3">
        <f t="shared" si="14"/>
        <v>97.98454263930503</v>
      </c>
      <c r="GW18" s="3">
        <f t="shared" si="14"/>
        <v>97.98454263930503</v>
      </c>
      <c r="GX18" s="3">
        <f t="shared" si="14"/>
        <v>97.98454263930503</v>
      </c>
      <c r="GY18" s="3">
        <f t="shared" si="14"/>
        <v>97.98454263930503</v>
      </c>
    </row>
    <row r="20" spans="4:207" ht="15.75">
      <c r="D20" s="30" t="s">
        <v>96</v>
      </c>
      <c r="E20" s="3" t="s">
        <v>2</v>
      </c>
      <c r="F20" s="3" t="s">
        <v>19</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0</v>
      </c>
      <c r="CG20" s="3">
        <v>0</v>
      </c>
      <c r="CH20" s="3">
        <v>0</v>
      </c>
      <c r="CI20" s="3">
        <v>0</v>
      </c>
      <c r="CJ20" s="3">
        <v>0</v>
      </c>
      <c r="CK20" s="3">
        <v>0</v>
      </c>
      <c r="CL20" s="3">
        <v>0</v>
      </c>
      <c r="CM20" s="3">
        <v>0</v>
      </c>
      <c r="CN20" s="3">
        <v>0</v>
      </c>
      <c r="CO20" s="3">
        <v>0</v>
      </c>
      <c r="CP20" s="3">
        <v>0</v>
      </c>
      <c r="CQ20" s="3">
        <v>0</v>
      </c>
      <c r="CR20" s="3">
        <v>0</v>
      </c>
      <c r="CS20" s="3">
        <v>0</v>
      </c>
      <c r="CT20" s="3">
        <v>0</v>
      </c>
      <c r="CU20" s="3">
        <v>0</v>
      </c>
      <c r="CV20" s="3">
        <v>0</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0</v>
      </c>
      <c r="FE20" s="3">
        <v>0</v>
      </c>
      <c r="FF20" s="3">
        <v>0</v>
      </c>
      <c r="FG20" s="3">
        <v>0</v>
      </c>
      <c r="FH20" s="3">
        <v>0</v>
      </c>
      <c r="FI20" s="3">
        <v>0</v>
      </c>
      <c r="FJ20" s="3">
        <v>0</v>
      </c>
      <c r="FK20" s="3">
        <v>0</v>
      </c>
      <c r="FL20" s="3">
        <v>0</v>
      </c>
      <c r="FM20" s="3">
        <v>0</v>
      </c>
      <c r="FN20" s="3">
        <v>0</v>
      </c>
      <c r="FO20" s="3">
        <v>0</v>
      </c>
      <c r="FP20" s="3">
        <v>0</v>
      </c>
      <c r="FQ20" s="3">
        <v>0</v>
      </c>
      <c r="FR20" s="3">
        <v>0</v>
      </c>
      <c r="FS20" s="3">
        <v>0</v>
      </c>
      <c r="FT20" s="3">
        <v>0</v>
      </c>
      <c r="FU20" s="3">
        <v>0</v>
      </c>
      <c r="FV20" s="3">
        <v>0</v>
      </c>
      <c r="FW20" s="3">
        <v>0</v>
      </c>
      <c r="FX20" s="3">
        <v>0</v>
      </c>
      <c r="FY20" s="3">
        <v>0</v>
      </c>
      <c r="FZ20" s="3">
        <v>0</v>
      </c>
      <c r="GA20" s="3">
        <v>0</v>
      </c>
      <c r="GB20" s="3">
        <v>0</v>
      </c>
      <c r="GC20" s="3">
        <v>0</v>
      </c>
      <c r="GD20" s="3">
        <v>0</v>
      </c>
      <c r="GE20" s="3">
        <v>0</v>
      </c>
      <c r="GF20" s="3">
        <v>0</v>
      </c>
      <c r="GG20" s="3">
        <v>0</v>
      </c>
      <c r="GH20" s="3">
        <v>0</v>
      </c>
      <c r="GI20" s="3">
        <v>0</v>
      </c>
      <c r="GJ20" s="3">
        <v>0</v>
      </c>
      <c r="GK20" s="3">
        <v>0</v>
      </c>
      <c r="GL20" s="3">
        <v>0</v>
      </c>
      <c r="GM20" s="3">
        <v>0</v>
      </c>
      <c r="GN20" s="3">
        <v>0</v>
      </c>
      <c r="GO20" s="3">
        <v>0</v>
      </c>
      <c r="GP20" s="3">
        <v>0</v>
      </c>
      <c r="GQ20" s="3">
        <v>0</v>
      </c>
      <c r="GR20" s="3">
        <v>0</v>
      </c>
      <c r="GS20" s="3">
        <v>0</v>
      </c>
      <c r="GT20" s="3">
        <v>0</v>
      </c>
      <c r="GU20" s="3">
        <v>0</v>
      </c>
      <c r="GV20" s="3">
        <v>0</v>
      </c>
      <c r="GW20" s="3">
        <v>0</v>
      </c>
      <c r="GX20" s="3">
        <v>0</v>
      </c>
      <c r="GY20" s="3">
        <v>0</v>
      </c>
    </row>
    <row r="21" spans="5:207" ht="12.75">
      <c r="E21" s="3" t="s">
        <v>3</v>
      </c>
      <c r="F21" s="3" t="s">
        <v>19</v>
      </c>
      <c r="G21" s="3">
        <f>+G17*TAN(-G15)+G18</f>
        <v>98.0437958714508</v>
      </c>
      <c r="H21" s="3">
        <f>+H17*TAN(-H15)+H18</f>
        <v>110.60888781158745</v>
      </c>
      <c r="I21" s="3">
        <f aca="true" t="shared" si="15" ref="I21:BT21">+I17*TAN(-I15)+I18</f>
        <v>111.14857286759666</v>
      </c>
      <c r="J21" s="3">
        <f t="shared" si="15"/>
        <v>107.29651278309032</v>
      </c>
      <c r="K21" s="3">
        <f t="shared" si="15"/>
        <v>106.16715740373581</v>
      </c>
      <c r="L21" s="3">
        <f t="shared" si="15"/>
        <v>86.72001452460819</v>
      </c>
      <c r="M21" s="3">
        <f t="shared" si="15"/>
        <v>87.86625177310685</v>
      </c>
      <c r="N21" s="3">
        <f t="shared" si="15"/>
        <v>99.75475922301361</v>
      </c>
      <c r="O21" s="3">
        <f t="shared" si="15"/>
        <v>96.80462161872397</v>
      </c>
      <c r="P21" s="3">
        <f t="shared" si="15"/>
        <v>99.15450562551037</v>
      </c>
      <c r="Q21" s="3">
        <f t="shared" si="15"/>
        <v>96.80462161872397</v>
      </c>
      <c r="R21" s="3">
        <f t="shared" si="15"/>
        <v>99.15450562551037</v>
      </c>
      <c r="S21" s="3">
        <f t="shared" si="15"/>
        <v>96.80462161872397</v>
      </c>
      <c r="T21" s="3">
        <f t="shared" si="15"/>
        <v>101.5374084556425</v>
      </c>
      <c r="U21" s="3">
        <f t="shared" si="15"/>
        <v>86.1514230053463</v>
      </c>
      <c r="V21" s="3">
        <f t="shared" si="15"/>
        <v>93.15809725553842</v>
      </c>
      <c r="W21" s="3">
        <f t="shared" si="15"/>
        <v>95.57783317450031</v>
      </c>
      <c r="X21" s="3">
        <f t="shared" si="15"/>
        <v>119.06411460804797</v>
      </c>
      <c r="Y21" s="3">
        <f t="shared" si="15"/>
        <v>111.68427641406115</v>
      </c>
      <c r="Z21" s="3">
        <f t="shared" si="15"/>
        <v>111.14857286759666</v>
      </c>
      <c r="AA21" s="3">
        <f t="shared" si="15"/>
        <v>107.85672070888381</v>
      </c>
      <c r="AB21" s="3">
        <f t="shared" si="15"/>
        <v>106.16715740373581</v>
      </c>
      <c r="AC21" s="3">
        <f t="shared" si="15"/>
        <v>94.362542783438</v>
      </c>
      <c r="AD21" s="3">
        <f t="shared" si="15"/>
        <v>99.15450562551037</v>
      </c>
      <c r="AE21" s="3">
        <f t="shared" si="15"/>
        <v>96.80462161872397</v>
      </c>
      <c r="AF21" s="3">
        <f t="shared" si="15"/>
        <v>99.15450562551037</v>
      </c>
      <c r="AG21" s="3">
        <f t="shared" si="15"/>
        <v>96.80462161872397</v>
      </c>
      <c r="AH21" s="3">
        <f t="shared" si="15"/>
        <v>99.15450562551037</v>
      </c>
      <c r="AI21" s="3">
        <f t="shared" si="15"/>
        <v>97.42259589295877</v>
      </c>
      <c r="AJ21" s="3">
        <f t="shared" si="15"/>
        <v>98.55107475654292</v>
      </c>
      <c r="AK21" s="3">
        <f t="shared" si="15"/>
        <v>98.04379559259226</v>
      </c>
      <c r="AL21" s="3">
        <f t="shared" si="15"/>
        <v>108.41383069952299</v>
      </c>
      <c r="AM21" s="3">
        <f t="shared" si="15"/>
        <v>101.5374084556425</v>
      </c>
      <c r="AN21" s="3">
        <f t="shared" si="15"/>
        <v>99.75475922301361</v>
      </c>
      <c r="AO21" s="3">
        <f t="shared" si="15"/>
        <v>86.72001452460819</v>
      </c>
      <c r="AP21" s="3">
        <f t="shared" si="15"/>
        <v>76.21226686187674</v>
      </c>
      <c r="AQ21" s="3">
        <f t="shared" si="15"/>
        <v>83.9105652188167</v>
      </c>
      <c r="AR21" s="3">
        <f t="shared" si="15"/>
        <v>85.02396578373192</v>
      </c>
      <c r="AS21" s="3">
        <f t="shared" si="15"/>
        <v>90.78026637106773</v>
      </c>
      <c r="AT21" s="3">
        <f t="shared" si="15"/>
        <v>93.15809725553842</v>
      </c>
      <c r="AU21" s="3">
        <f t="shared" si="15"/>
        <v>113.7829703247832</v>
      </c>
      <c r="AV21" s="3">
        <f t="shared" si="15"/>
        <v>113.26538654094092</v>
      </c>
      <c r="AW21" s="3">
        <f t="shared" si="15"/>
        <v>83.9105652188167</v>
      </c>
      <c r="AX21" s="3">
        <f t="shared" si="15"/>
        <v>90.78026637106773</v>
      </c>
      <c r="AY21" s="3">
        <f t="shared" si="15"/>
        <v>97.42259589295877</v>
      </c>
      <c r="AZ21" s="3">
        <f t="shared" si="15"/>
        <v>98.55107475654292</v>
      </c>
      <c r="BA21" s="3">
        <f t="shared" si="15"/>
        <v>97.42259589295877</v>
      </c>
      <c r="BB21" s="3">
        <f t="shared" si="15"/>
        <v>98.55107475654292</v>
      </c>
      <c r="BC21" s="3">
        <f t="shared" si="15"/>
        <v>97.42259589295877</v>
      </c>
      <c r="BD21" s="3">
        <f t="shared" si="15"/>
        <v>90.78026637106773</v>
      </c>
      <c r="BE21" s="3">
        <f t="shared" si="15"/>
        <v>96.80462161872397</v>
      </c>
      <c r="BF21" s="3">
        <f t="shared" si="15"/>
        <v>99.15450562551037</v>
      </c>
      <c r="BG21" s="3">
        <f t="shared" si="15"/>
        <v>119.06411460804797</v>
      </c>
      <c r="BH21" s="3">
        <f t="shared" si="15"/>
        <v>112.2157953245007</v>
      </c>
      <c r="BI21" s="3">
        <f t="shared" si="15"/>
        <v>111.68427641406115</v>
      </c>
      <c r="BJ21" s="3">
        <f t="shared" si="15"/>
        <v>104.45174587184901</v>
      </c>
      <c r="BK21" s="3">
        <f t="shared" si="15"/>
        <v>98.55107475654292</v>
      </c>
      <c r="BL21" s="3">
        <f t="shared" si="15"/>
        <v>97.42259589295877</v>
      </c>
      <c r="BM21" s="3">
        <f t="shared" si="15"/>
        <v>98.55107475654292</v>
      </c>
      <c r="BN21" s="3">
        <f t="shared" si="15"/>
        <v>96.80462161872397</v>
      </c>
      <c r="BO21" s="3">
        <f t="shared" si="15"/>
        <v>99.75475922301361</v>
      </c>
      <c r="BP21" s="3">
        <f t="shared" si="15"/>
        <v>96.18974007199454</v>
      </c>
      <c r="BQ21" s="3">
        <f t="shared" si="15"/>
        <v>99.15450562551037</v>
      </c>
      <c r="BR21" s="3">
        <f t="shared" si="15"/>
        <v>96.80462161872397</v>
      </c>
      <c r="BS21" s="3">
        <f t="shared" si="15"/>
        <v>99.75475922301361</v>
      </c>
      <c r="BT21" s="3">
        <f t="shared" si="15"/>
        <v>98.0437958714508</v>
      </c>
      <c r="BU21" s="3">
        <f aca="true" t="shared" si="16" ref="BU21:EF21">+BU17*TAN(-BU15)+BU18</f>
        <v>98.0437958714508</v>
      </c>
      <c r="BV21" s="3">
        <f t="shared" si="16"/>
        <v>98.0437958714508</v>
      </c>
      <c r="BW21" s="3">
        <f t="shared" si="16"/>
        <v>98.0437958714508</v>
      </c>
      <c r="BX21" s="3">
        <f t="shared" si="16"/>
        <v>98.0437958714508</v>
      </c>
      <c r="BY21" s="3">
        <f t="shared" si="16"/>
        <v>98.0437958714508</v>
      </c>
      <c r="BZ21" s="3">
        <f t="shared" si="16"/>
        <v>98.0437958714508</v>
      </c>
      <c r="CA21" s="3">
        <f t="shared" si="16"/>
        <v>98.0437958714508</v>
      </c>
      <c r="CB21" s="3">
        <f t="shared" si="16"/>
        <v>98.0437958714508</v>
      </c>
      <c r="CC21" s="3">
        <f t="shared" si="16"/>
        <v>98.0437958714508</v>
      </c>
      <c r="CD21" s="3">
        <f t="shared" si="16"/>
        <v>98.0437958714508</v>
      </c>
      <c r="CE21" s="3">
        <f t="shared" si="16"/>
        <v>98.0437958714508</v>
      </c>
      <c r="CF21" s="3">
        <f t="shared" si="16"/>
        <v>98.0437958714508</v>
      </c>
      <c r="CG21" s="3">
        <f t="shared" si="16"/>
        <v>98.0437958714508</v>
      </c>
      <c r="CH21" s="3">
        <f t="shared" si="16"/>
        <v>98.0437958714508</v>
      </c>
      <c r="CI21" s="3">
        <f t="shared" si="16"/>
        <v>98.0437958714508</v>
      </c>
      <c r="CJ21" s="3">
        <f t="shared" si="16"/>
        <v>98.0437958714508</v>
      </c>
      <c r="CK21" s="3">
        <f t="shared" si="16"/>
        <v>98.0437958714508</v>
      </c>
      <c r="CL21" s="3">
        <f t="shared" si="16"/>
        <v>98.0437958714508</v>
      </c>
      <c r="CM21" s="3">
        <f t="shared" si="16"/>
        <v>98.0437958714508</v>
      </c>
      <c r="CN21" s="3">
        <f t="shared" si="16"/>
        <v>98.0437958714508</v>
      </c>
      <c r="CO21" s="3">
        <f t="shared" si="16"/>
        <v>98.0437958714508</v>
      </c>
      <c r="CP21" s="3">
        <f t="shared" si="16"/>
        <v>98.0437958714508</v>
      </c>
      <c r="CQ21" s="3">
        <f t="shared" si="16"/>
        <v>98.0437958714508</v>
      </c>
      <c r="CR21" s="3">
        <f t="shared" si="16"/>
        <v>98.0437958714508</v>
      </c>
      <c r="CS21" s="3">
        <f t="shared" si="16"/>
        <v>98.0437958714508</v>
      </c>
      <c r="CT21" s="3">
        <f t="shared" si="16"/>
        <v>98.0437958714508</v>
      </c>
      <c r="CU21" s="3">
        <f t="shared" si="16"/>
        <v>98.0437958714508</v>
      </c>
      <c r="CV21" s="3">
        <f t="shared" si="16"/>
        <v>98.0437958714508</v>
      </c>
      <c r="CW21" s="3">
        <f t="shared" si="16"/>
        <v>98.0437958714508</v>
      </c>
      <c r="CX21" s="3">
        <f t="shared" si="16"/>
        <v>98.0437958714508</v>
      </c>
      <c r="CY21" s="3">
        <f t="shared" si="16"/>
        <v>98.0437958714508</v>
      </c>
      <c r="CZ21" s="3">
        <f t="shared" si="16"/>
        <v>98.0437958714508</v>
      </c>
      <c r="DA21" s="3">
        <f t="shared" si="16"/>
        <v>98.0437958714508</v>
      </c>
      <c r="DB21" s="3">
        <f t="shared" si="16"/>
        <v>98.0437958714508</v>
      </c>
      <c r="DC21" s="3">
        <f t="shared" si="16"/>
        <v>98.0437958714508</v>
      </c>
      <c r="DD21" s="3">
        <f t="shared" si="16"/>
        <v>98.0437958714508</v>
      </c>
      <c r="DE21" s="3">
        <f t="shared" si="16"/>
        <v>98.0437958714508</v>
      </c>
      <c r="DF21" s="3">
        <f t="shared" si="16"/>
        <v>98.0437958714508</v>
      </c>
      <c r="DG21" s="3">
        <f t="shared" si="16"/>
        <v>98.0437958714508</v>
      </c>
      <c r="DH21" s="3">
        <f t="shared" si="16"/>
        <v>98.0437958714508</v>
      </c>
      <c r="DI21" s="3">
        <f t="shared" si="16"/>
        <v>98.0437958714508</v>
      </c>
      <c r="DJ21" s="3">
        <f t="shared" si="16"/>
        <v>98.0437958714508</v>
      </c>
      <c r="DK21" s="3">
        <f t="shared" si="16"/>
        <v>98.0437958714508</v>
      </c>
      <c r="DL21" s="3">
        <f t="shared" si="16"/>
        <v>98.0437958714508</v>
      </c>
      <c r="DM21" s="3">
        <f t="shared" si="16"/>
        <v>98.0437958714508</v>
      </c>
      <c r="DN21" s="3">
        <f t="shared" si="16"/>
        <v>98.0437958714508</v>
      </c>
      <c r="DO21" s="3">
        <f t="shared" si="16"/>
        <v>98.0437958714508</v>
      </c>
      <c r="DP21" s="3">
        <f t="shared" si="16"/>
        <v>98.0437958714508</v>
      </c>
      <c r="DQ21" s="3">
        <f t="shared" si="16"/>
        <v>98.0437958714508</v>
      </c>
      <c r="DR21" s="3">
        <f t="shared" si="16"/>
        <v>98.0437958714508</v>
      </c>
      <c r="DS21" s="3">
        <f t="shared" si="16"/>
        <v>98.0437958714508</v>
      </c>
      <c r="DT21" s="3">
        <f t="shared" si="16"/>
        <v>98.0437958714508</v>
      </c>
      <c r="DU21" s="3">
        <f t="shared" si="16"/>
        <v>98.0437958714508</v>
      </c>
      <c r="DV21" s="3">
        <f t="shared" si="16"/>
        <v>98.0437958714508</v>
      </c>
      <c r="DW21" s="3">
        <f t="shared" si="16"/>
        <v>98.0437958714508</v>
      </c>
      <c r="DX21" s="3">
        <f t="shared" si="16"/>
        <v>98.0437958714508</v>
      </c>
      <c r="DY21" s="3">
        <f t="shared" si="16"/>
        <v>98.0437958714508</v>
      </c>
      <c r="DZ21" s="3">
        <f t="shared" si="16"/>
        <v>98.0437958714508</v>
      </c>
      <c r="EA21" s="3">
        <f t="shared" si="16"/>
        <v>98.0437958714508</v>
      </c>
      <c r="EB21" s="3">
        <f t="shared" si="16"/>
        <v>98.0437958714508</v>
      </c>
      <c r="EC21" s="3">
        <f t="shared" si="16"/>
        <v>98.0437958714508</v>
      </c>
      <c r="ED21" s="3">
        <f t="shared" si="16"/>
        <v>98.0437958714508</v>
      </c>
      <c r="EE21" s="3">
        <f t="shared" si="16"/>
        <v>98.0437958714508</v>
      </c>
      <c r="EF21" s="3">
        <f t="shared" si="16"/>
        <v>98.0437958714508</v>
      </c>
      <c r="EG21" s="3">
        <f aca="true" t="shared" si="17" ref="EG21:GR21">+EG17*TAN(-EG15)+EG18</f>
        <v>98.0437958714508</v>
      </c>
      <c r="EH21" s="3">
        <f t="shared" si="17"/>
        <v>98.0437958714508</v>
      </c>
      <c r="EI21" s="3">
        <f t="shared" si="17"/>
        <v>98.0437958714508</v>
      </c>
      <c r="EJ21" s="3">
        <f t="shared" si="17"/>
        <v>98.0437958714508</v>
      </c>
      <c r="EK21" s="3">
        <f t="shared" si="17"/>
        <v>98.0437958714508</v>
      </c>
      <c r="EL21" s="3">
        <f t="shared" si="17"/>
        <v>98.0437958714508</v>
      </c>
      <c r="EM21" s="3">
        <f t="shared" si="17"/>
        <v>98.0437958714508</v>
      </c>
      <c r="EN21" s="3">
        <f t="shared" si="17"/>
        <v>98.0437958714508</v>
      </c>
      <c r="EO21" s="3">
        <f t="shared" si="17"/>
        <v>98.0437958714508</v>
      </c>
      <c r="EP21" s="3">
        <f t="shared" si="17"/>
        <v>98.0437958714508</v>
      </c>
      <c r="EQ21" s="3">
        <f t="shared" si="17"/>
        <v>98.0437958714508</v>
      </c>
      <c r="ER21" s="3">
        <f t="shared" si="17"/>
        <v>98.0437958714508</v>
      </c>
      <c r="ES21" s="3">
        <f t="shared" si="17"/>
        <v>98.0437958714508</v>
      </c>
      <c r="ET21" s="3">
        <f t="shared" si="17"/>
        <v>98.0437958714508</v>
      </c>
      <c r="EU21" s="3">
        <f t="shared" si="17"/>
        <v>98.0437958714508</v>
      </c>
      <c r="EV21" s="3">
        <f t="shared" si="17"/>
        <v>98.0437958714508</v>
      </c>
      <c r="EW21" s="3">
        <f t="shared" si="17"/>
        <v>98.0437958714508</v>
      </c>
      <c r="EX21" s="3">
        <f t="shared" si="17"/>
        <v>98.0437958714508</v>
      </c>
      <c r="EY21" s="3">
        <f t="shared" si="17"/>
        <v>98.0437958714508</v>
      </c>
      <c r="EZ21" s="3">
        <f t="shared" si="17"/>
        <v>98.0437958714508</v>
      </c>
      <c r="FA21" s="3">
        <f t="shared" si="17"/>
        <v>98.0437958714508</v>
      </c>
      <c r="FB21" s="3">
        <f t="shared" si="17"/>
        <v>98.0437958714508</v>
      </c>
      <c r="FC21" s="3">
        <f t="shared" si="17"/>
        <v>98.0437958714508</v>
      </c>
      <c r="FD21" s="3">
        <f t="shared" si="17"/>
        <v>98.0437958714508</v>
      </c>
      <c r="FE21" s="3">
        <f t="shared" si="17"/>
        <v>98.0437958714508</v>
      </c>
      <c r="FF21" s="3">
        <f t="shared" si="17"/>
        <v>98.0437958714508</v>
      </c>
      <c r="FG21" s="3">
        <f t="shared" si="17"/>
        <v>98.0437958714508</v>
      </c>
      <c r="FH21" s="3">
        <f t="shared" si="17"/>
        <v>98.0437958714508</v>
      </c>
      <c r="FI21" s="3">
        <f t="shared" si="17"/>
        <v>98.0437958714508</v>
      </c>
      <c r="FJ21" s="3">
        <f t="shared" si="17"/>
        <v>98.0437958714508</v>
      </c>
      <c r="FK21" s="3">
        <f t="shared" si="17"/>
        <v>98.0437958714508</v>
      </c>
      <c r="FL21" s="3">
        <f t="shared" si="17"/>
        <v>98.0437958714508</v>
      </c>
      <c r="FM21" s="3">
        <f t="shared" si="17"/>
        <v>98.0437958714508</v>
      </c>
      <c r="FN21" s="3">
        <f t="shared" si="17"/>
        <v>98.0437958714508</v>
      </c>
      <c r="FO21" s="3">
        <f t="shared" si="17"/>
        <v>98.0437958714508</v>
      </c>
      <c r="FP21" s="3">
        <f t="shared" si="17"/>
        <v>98.0437958714508</v>
      </c>
      <c r="FQ21" s="3">
        <f t="shared" si="17"/>
        <v>98.0437958714508</v>
      </c>
      <c r="FR21" s="3">
        <f t="shared" si="17"/>
        <v>98.0437958714508</v>
      </c>
      <c r="FS21" s="3">
        <f t="shared" si="17"/>
        <v>98.0437958714508</v>
      </c>
      <c r="FT21" s="3">
        <f t="shared" si="17"/>
        <v>98.0437958714508</v>
      </c>
      <c r="FU21" s="3">
        <f t="shared" si="17"/>
        <v>98.0437958714508</v>
      </c>
      <c r="FV21" s="3">
        <f t="shared" si="17"/>
        <v>98.0437958714508</v>
      </c>
      <c r="FW21" s="3">
        <f t="shared" si="17"/>
        <v>98.0437958714508</v>
      </c>
      <c r="FX21" s="3">
        <f t="shared" si="17"/>
        <v>98.0437958714508</v>
      </c>
      <c r="FY21" s="3">
        <f t="shared" si="17"/>
        <v>98.0437958714508</v>
      </c>
      <c r="FZ21" s="3">
        <f t="shared" si="17"/>
        <v>98.0437958714508</v>
      </c>
      <c r="GA21" s="3">
        <f t="shared" si="17"/>
        <v>98.0437958714508</v>
      </c>
      <c r="GB21" s="3">
        <f t="shared" si="17"/>
        <v>98.0437958714508</v>
      </c>
      <c r="GC21" s="3">
        <f t="shared" si="17"/>
        <v>98.0437958714508</v>
      </c>
      <c r="GD21" s="3">
        <f t="shared" si="17"/>
        <v>98.0437958714508</v>
      </c>
      <c r="GE21" s="3">
        <f t="shared" si="17"/>
        <v>98.0437958714508</v>
      </c>
      <c r="GF21" s="3">
        <f t="shared" si="17"/>
        <v>98.0437958714508</v>
      </c>
      <c r="GG21" s="3">
        <f t="shared" si="17"/>
        <v>98.0437958714508</v>
      </c>
      <c r="GH21" s="3">
        <f t="shared" si="17"/>
        <v>98.0437958714508</v>
      </c>
      <c r="GI21" s="3">
        <f t="shared" si="17"/>
        <v>98.0437958714508</v>
      </c>
      <c r="GJ21" s="3">
        <f t="shared" si="17"/>
        <v>98.0437958714508</v>
      </c>
      <c r="GK21" s="3">
        <f t="shared" si="17"/>
        <v>98.0437958714508</v>
      </c>
      <c r="GL21" s="3">
        <f t="shared" si="17"/>
        <v>98.0437958714508</v>
      </c>
      <c r="GM21" s="3">
        <f t="shared" si="17"/>
        <v>98.0437958714508</v>
      </c>
      <c r="GN21" s="3">
        <f t="shared" si="17"/>
        <v>98.0437958714508</v>
      </c>
      <c r="GO21" s="3">
        <f t="shared" si="17"/>
        <v>98.0437958714508</v>
      </c>
      <c r="GP21" s="3">
        <f t="shared" si="17"/>
        <v>98.0437958714508</v>
      </c>
      <c r="GQ21" s="3">
        <f t="shared" si="17"/>
        <v>98.0437958714508</v>
      </c>
      <c r="GR21" s="3">
        <f t="shared" si="17"/>
        <v>98.0437958714508</v>
      </c>
      <c r="GS21" s="3">
        <f aca="true" t="shared" si="18" ref="GS21:GY21">+GS17*TAN(-GS15)+GS18</f>
        <v>98.0437958714508</v>
      </c>
      <c r="GT21" s="3">
        <f t="shared" si="18"/>
        <v>98.0437958714508</v>
      </c>
      <c r="GU21" s="3">
        <f t="shared" si="18"/>
        <v>98.0437958714508</v>
      </c>
      <c r="GV21" s="3">
        <f t="shared" si="18"/>
        <v>98.0437958714508</v>
      </c>
      <c r="GW21" s="3">
        <f t="shared" si="18"/>
        <v>98.0437958714508</v>
      </c>
      <c r="GX21" s="3">
        <f t="shared" si="18"/>
        <v>98.0437958714508</v>
      </c>
      <c r="GY21" s="3">
        <f t="shared" si="18"/>
        <v>98.0437958714508</v>
      </c>
    </row>
    <row r="23" spans="4:207" s="55" customFormat="1" ht="15.75">
      <c r="D23" s="38" t="s">
        <v>18</v>
      </c>
      <c r="E23" s="6" t="s">
        <v>2</v>
      </c>
      <c r="F23" s="6" t="s">
        <v>19</v>
      </c>
      <c r="G23" s="7">
        <f>+G21/TAN(-G15)</f>
        <v>114171.34592381632</v>
      </c>
      <c r="H23" s="7">
        <f aca="true" t="shared" si="19" ref="H23:BS23">+H21/TAN(-H15)</f>
        <v>447.38706241853333</v>
      </c>
      <c r="I23" s="7">
        <f t="shared" si="19"/>
        <v>431.1172986854772</v>
      </c>
      <c r="J23" s="7">
        <f t="shared" si="19"/>
        <v>588.6209463284989</v>
      </c>
      <c r="K23" s="7">
        <f t="shared" si="19"/>
        <v>662.9632269746409</v>
      </c>
      <c r="L23" s="7">
        <f t="shared" si="19"/>
        <v>-392.08567691895814</v>
      </c>
      <c r="M23" s="7">
        <f t="shared" si="19"/>
        <v>-442.2034907613164</v>
      </c>
      <c r="N23" s="7">
        <f t="shared" si="19"/>
        <v>2899.2540136854195</v>
      </c>
      <c r="O23" s="7">
        <f t="shared" si="19"/>
        <v>-4130.102886154592</v>
      </c>
      <c r="P23" s="7">
        <f t="shared" si="19"/>
        <v>4380.125722354579</v>
      </c>
      <c r="Q23" s="7">
        <f t="shared" si="19"/>
        <v>-4130.102886154592</v>
      </c>
      <c r="R23" s="7">
        <f t="shared" si="19"/>
        <v>4380.125722354579</v>
      </c>
      <c r="S23" s="7">
        <f t="shared" si="19"/>
        <v>-4130.102886154592</v>
      </c>
      <c r="T23" s="7">
        <f t="shared" si="19"/>
        <v>1463.898754179129</v>
      </c>
      <c r="U23" s="7">
        <f t="shared" si="19"/>
        <v>-370.82280642267784</v>
      </c>
      <c r="V23" s="7">
        <f t="shared" si="19"/>
        <v>-981.2388250604522</v>
      </c>
      <c r="W23" s="7">
        <f t="shared" si="19"/>
        <v>-2012.441686750429</v>
      </c>
      <c r="X23" s="7">
        <f t="shared" si="19"/>
        <v>288.2755794867548</v>
      </c>
      <c r="Y23" s="7">
        <f t="shared" si="19"/>
        <v>416.23670296986654</v>
      </c>
      <c r="Z23" s="7">
        <f t="shared" si="19"/>
        <v>431.1172986854772</v>
      </c>
      <c r="AA23" s="7">
        <f t="shared" si="19"/>
        <v>558.0651941568487</v>
      </c>
      <c r="AB23" s="7">
        <f t="shared" si="19"/>
        <v>662.9632269746409</v>
      </c>
      <c r="AC23" s="7">
        <f t="shared" si="19"/>
        <v>-1323.0367796611354</v>
      </c>
      <c r="AD23" s="7">
        <f t="shared" si="19"/>
        <v>4380.125722354579</v>
      </c>
      <c r="AE23" s="7">
        <f t="shared" si="19"/>
        <v>-4130.102886154592</v>
      </c>
      <c r="AF23" s="7">
        <f t="shared" si="19"/>
        <v>4380.125722354579</v>
      </c>
      <c r="AG23" s="7">
        <f t="shared" si="19"/>
        <v>-4130.102886154592</v>
      </c>
      <c r="AH23" s="7">
        <f t="shared" si="19"/>
        <v>4380.125722354579</v>
      </c>
      <c r="AI23" s="7">
        <f t="shared" si="19"/>
        <v>-8604.98276675065</v>
      </c>
      <c r="AJ23" s="7">
        <f t="shared" si="19"/>
        <v>9120.549894381327</v>
      </c>
      <c r="AK23" s="7">
        <f t="shared" si="19"/>
        <v>114172.07255932588</v>
      </c>
      <c r="AL23" s="7">
        <f t="shared" si="19"/>
        <v>530.9386646672618</v>
      </c>
      <c r="AM23" s="7">
        <f t="shared" si="19"/>
        <v>1463.898754179129</v>
      </c>
      <c r="AN23" s="7">
        <f t="shared" si="19"/>
        <v>2899.2540136854195</v>
      </c>
      <c r="AO23" s="7">
        <f t="shared" si="19"/>
        <v>-392.08567691895814</v>
      </c>
      <c r="AP23" s="7">
        <f t="shared" si="19"/>
        <v>-178.3951357084831</v>
      </c>
      <c r="AQ23" s="7">
        <f t="shared" si="19"/>
        <v>-303.7338894442323</v>
      </c>
      <c r="AR23" s="7">
        <f t="shared" si="19"/>
        <v>-334.17161073249946</v>
      </c>
      <c r="AS23" s="7">
        <f t="shared" si="19"/>
        <v>-641.2693075504989</v>
      </c>
      <c r="AT23" s="7">
        <f t="shared" si="19"/>
        <v>-981.2388250604522</v>
      </c>
      <c r="AU23" s="7">
        <f t="shared" si="19"/>
        <v>367.67043003634717</v>
      </c>
      <c r="AV23" s="7">
        <f t="shared" si="19"/>
        <v>378.4073661086565</v>
      </c>
      <c r="AW23" s="7">
        <f t="shared" si="19"/>
        <v>-303.7338894442323</v>
      </c>
      <c r="AX23" s="7">
        <f t="shared" si="19"/>
        <v>-641.2693075504989</v>
      </c>
      <c r="AY23" s="7">
        <f t="shared" si="19"/>
        <v>-8604.98276675065</v>
      </c>
      <c r="AZ23" s="7">
        <f t="shared" si="19"/>
        <v>9120.549894381327</v>
      </c>
      <c r="BA23" s="7">
        <f t="shared" si="19"/>
        <v>-8604.98276675065</v>
      </c>
      <c r="BB23" s="7">
        <f t="shared" si="19"/>
        <v>9120.549894381327</v>
      </c>
      <c r="BC23" s="7">
        <f t="shared" si="19"/>
        <v>-8604.98276675065</v>
      </c>
      <c r="BD23" s="7">
        <f t="shared" si="19"/>
        <v>-641.2693075504989</v>
      </c>
      <c r="BE23" s="7">
        <f t="shared" si="19"/>
        <v>-4130.102886154592</v>
      </c>
      <c r="BF23" s="7">
        <f t="shared" si="19"/>
        <v>4380.125722354579</v>
      </c>
      <c r="BG23" s="7">
        <f t="shared" si="19"/>
        <v>288.2755794867548</v>
      </c>
      <c r="BH23" s="7">
        <f t="shared" si="19"/>
        <v>402.5807512637735</v>
      </c>
      <c r="BI23" s="7">
        <f t="shared" si="19"/>
        <v>416.23670296986654</v>
      </c>
      <c r="BJ23" s="7">
        <f t="shared" si="19"/>
        <v>825.6740338623441</v>
      </c>
      <c r="BK23" s="7">
        <f t="shared" si="19"/>
        <v>9120.549894381327</v>
      </c>
      <c r="BL23" s="7">
        <f t="shared" si="19"/>
        <v>-8604.98276675065</v>
      </c>
      <c r="BM23" s="7">
        <f t="shared" si="19"/>
        <v>9120.549894381327</v>
      </c>
      <c r="BN23" s="7">
        <f t="shared" si="19"/>
        <v>-4130.102886154592</v>
      </c>
      <c r="BO23" s="7">
        <f t="shared" si="19"/>
        <v>2899.2540136854195</v>
      </c>
      <c r="BP23" s="7">
        <f t="shared" si="19"/>
        <v>-2709.9294790647778</v>
      </c>
      <c r="BQ23" s="7">
        <f t="shared" si="19"/>
        <v>4380.125722354579</v>
      </c>
      <c r="BR23" s="7">
        <f t="shared" si="19"/>
        <v>-4130.102886154592</v>
      </c>
      <c r="BS23" s="7">
        <f t="shared" si="19"/>
        <v>2899.2540136854195</v>
      </c>
      <c r="BT23" s="7">
        <f aca="true" t="shared" si="20" ref="BT23:EE23">+BT21/TAN(-BT15)</f>
        <v>114171.34592381632</v>
      </c>
      <c r="BU23" s="7">
        <f t="shared" si="20"/>
        <v>114171.34592381632</v>
      </c>
      <c r="BV23" s="7">
        <f t="shared" si="20"/>
        <v>114171.34592381632</v>
      </c>
      <c r="BW23" s="7">
        <f t="shared" si="20"/>
        <v>114171.34592381632</v>
      </c>
      <c r="BX23" s="7">
        <f t="shared" si="20"/>
        <v>114171.34592381632</v>
      </c>
      <c r="BY23" s="7">
        <f t="shared" si="20"/>
        <v>114171.34592381632</v>
      </c>
      <c r="BZ23" s="7">
        <f t="shared" si="20"/>
        <v>114171.34592381632</v>
      </c>
      <c r="CA23" s="7">
        <f t="shared" si="20"/>
        <v>114171.34592381632</v>
      </c>
      <c r="CB23" s="7">
        <f t="shared" si="20"/>
        <v>114171.34592381632</v>
      </c>
      <c r="CC23" s="7">
        <f t="shared" si="20"/>
        <v>114171.34592381632</v>
      </c>
      <c r="CD23" s="7">
        <f t="shared" si="20"/>
        <v>114171.34592381632</v>
      </c>
      <c r="CE23" s="7">
        <f t="shared" si="20"/>
        <v>114171.34592381632</v>
      </c>
      <c r="CF23" s="7">
        <f t="shared" si="20"/>
        <v>114171.34592381632</v>
      </c>
      <c r="CG23" s="7">
        <f t="shared" si="20"/>
        <v>114171.34592381632</v>
      </c>
      <c r="CH23" s="7">
        <f t="shared" si="20"/>
        <v>114171.34592381632</v>
      </c>
      <c r="CI23" s="7">
        <f t="shared" si="20"/>
        <v>114171.34592381632</v>
      </c>
      <c r="CJ23" s="7">
        <f t="shared" si="20"/>
        <v>114171.34592381632</v>
      </c>
      <c r="CK23" s="7">
        <f t="shared" si="20"/>
        <v>114171.34592381632</v>
      </c>
      <c r="CL23" s="7">
        <f t="shared" si="20"/>
        <v>114171.34592381632</v>
      </c>
      <c r="CM23" s="7">
        <f t="shared" si="20"/>
        <v>114171.34592381632</v>
      </c>
      <c r="CN23" s="7">
        <f t="shared" si="20"/>
        <v>114171.34592381632</v>
      </c>
      <c r="CO23" s="7">
        <f t="shared" si="20"/>
        <v>114171.34592381632</v>
      </c>
      <c r="CP23" s="7">
        <f t="shared" si="20"/>
        <v>114171.34592381632</v>
      </c>
      <c r="CQ23" s="7">
        <f t="shared" si="20"/>
        <v>114171.34592381632</v>
      </c>
      <c r="CR23" s="7">
        <f t="shared" si="20"/>
        <v>114171.34592381632</v>
      </c>
      <c r="CS23" s="7">
        <f t="shared" si="20"/>
        <v>114171.34592381632</v>
      </c>
      <c r="CT23" s="7">
        <f t="shared" si="20"/>
        <v>114171.34592381632</v>
      </c>
      <c r="CU23" s="7">
        <f t="shared" si="20"/>
        <v>114171.34592381632</v>
      </c>
      <c r="CV23" s="7">
        <f t="shared" si="20"/>
        <v>114171.34592381632</v>
      </c>
      <c r="CW23" s="7">
        <f t="shared" si="20"/>
        <v>114171.34592381632</v>
      </c>
      <c r="CX23" s="7">
        <f t="shared" si="20"/>
        <v>114171.34592381632</v>
      </c>
      <c r="CY23" s="7">
        <f t="shared" si="20"/>
        <v>114171.34592381632</v>
      </c>
      <c r="CZ23" s="7">
        <f t="shared" si="20"/>
        <v>114171.34592381632</v>
      </c>
      <c r="DA23" s="7">
        <f t="shared" si="20"/>
        <v>114171.34592381632</v>
      </c>
      <c r="DB23" s="7">
        <f t="shared" si="20"/>
        <v>114171.34592381632</v>
      </c>
      <c r="DC23" s="7">
        <f t="shared" si="20"/>
        <v>114171.34592381632</v>
      </c>
      <c r="DD23" s="7">
        <f t="shared" si="20"/>
        <v>114171.34592381632</v>
      </c>
      <c r="DE23" s="7">
        <f t="shared" si="20"/>
        <v>114171.34592381632</v>
      </c>
      <c r="DF23" s="7">
        <f t="shared" si="20"/>
        <v>114171.34592381632</v>
      </c>
      <c r="DG23" s="7">
        <f t="shared" si="20"/>
        <v>114171.34592381632</v>
      </c>
      <c r="DH23" s="7">
        <f t="shared" si="20"/>
        <v>114171.34592381632</v>
      </c>
      <c r="DI23" s="7">
        <f t="shared" si="20"/>
        <v>114171.34592381632</v>
      </c>
      <c r="DJ23" s="7">
        <f t="shared" si="20"/>
        <v>114171.34592381632</v>
      </c>
      <c r="DK23" s="7">
        <f t="shared" si="20"/>
        <v>114171.34592381632</v>
      </c>
      <c r="DL23" s="7">
        <f t="shared" si="20"/>
        <v>114171.34592381632</v>
      </c>
      <c r="DM23" s="7">
        <f t="shared" si="20"/>
        <v>114171.34592381632</v>
      </c>
      <c r="DN23" s="7">
        <f t="shared" si="20"/>
        <v>114171.34592381632</v>
      </c>
      <c r="DO23" s="7">
        <f t="shared" si="20"/>
        <v>114171.34592381632</v>
      </c>
      <c r="DP23" s="7">
        <f t="shared" si="20"/>
        <v>114171.34592381632</v>
      </c>
      <c r="DQ23" s="7">
        <f t="shared" si="20"/>
        <v>114171.34592381632</v>
      </c>
      <c r="DR23" s="7">
        <f t="shared" si="20"/>
        <v>114171.34592381632</v>
      </c>
      <c r="DS23" s="7">
        <f t="shared" si="20"/>
        <v>114171.34592381632</v>
      </c>
      <c r="DT23" s="7">
        <f t="shared" si="20"/>
        <v>114171.34592381632</v>
      </c>
      <c r="DU23" s="7">
        <f t="shared" si="20"/>
        <v>114171.34592381632</v>
      </c>
      <c r="DV23" s="7">
        <f t="shared" si="20"/>
        <v>114171.34592381632</v>
      </c>
      <c r="DW23" s="7">
        <f t="shared" si="20"/>
        <v>114171.34592381632</v>
      </c>
      <c r="DX23" s="7">
        <f t="shared" si="20"/>
        <v>114171.34592381632</v>
      </c>
      <c r="DY23" s="7">
        <f t="shared" si="20"/>
        <v>114171.34592381632</v>
      </c>
      <c r="DZ23" s="7">
        <f t="shared" si="20"/>
        <v>114171.34592381632</v>
      </c>
      <c r="EA23" s="7">
        <f t="shared" si="20"/>
        <v>114171.34592381632</v>
      </c>
      <c r="EB23" s="7">
        <f t="shared" si="20"/>
        <v>114171.34592381632</v>
      </c>
      <c r="EC23" s="7">
        <f t="shared" si="20"/>
        <v>114171.34592381632</v>
      </c>
      <c r="ED23" s="7">
        <f t="shared" si="20"/>
        <v>114171.34592381632</v>
      </c>
      <c r="EE23" s="7">
        <f t="shared" si="20"/>
        <v>114171.34592381632</v>
      </c>
      <c r="EF23" s="7">
        <f aca="true" t="shared" si="21" ref="EF23:GQ23">+EF21/TAN(-EF15)</f>
        <v>114171.34592381632</v>
      </c>
      <c r="EG23" s="7">
        <f t="shared" si="21"/>
        <v>114171.34592381632</v>
      </c>
      <c r="EH23" s="7">
        <f t="shared" si="21"/>
        <v>114171.34592381632</v>
      </c>
      <c r="EI23" s="7">
        <f t="shared" si="21"/>
        <v>114171.34592381632</v>
      </c>
      <c r="EJ23" s="7">
        <f t="shared" si="21"/>
        <v>114171.34592381632</v>
      </c>
      <c r="EK23" s="7">
        <f t="shared" si="21"/>
        <v>114171.34592381632</v>
      </c>
      <c r="EL23" s="7">
        <f t="shared" si="21"/>
        <v>114171.34592381632</v>
      </c>
      <c r="EM23" s="7">
        <f t="shared" si="21"/>
        <v>114171.34592381632</v>
      </c>
      <c r="EN23" s="7">
        <f t="shared" si="21"/>
        <v>114171.34592381632</v>
      </c>
      <c r="EO23" s="7">
        <f t="shared" si="21"/>
        <v>114171.34592381632</v>
      </c>
      <c r="EP23" s="7">
        <f t="shared" si="21"/>
        <v>114171.34592381632</v>
      </c>
      <c r="EQ23" s="7">
        <f t="shared" si="21"/>
        <v>114171.34592381632</v>
      </c>
      <c r="ER23" s="7">
        <f t="shared" si="21"/>
        <v>114171.34592381632</v>
      </c>
      <c r="ES23" s="7">
        <f t="shared" si="21"/>
        <v>114171.34592381632</v>
      </c>
      <c r="ET23" s="7">
        <f t="shared" si="21"/>
        <v>114171.34592381632</v>
      </c>
      <c r="EU23" s="7">
        <f t="shared" si="21"/>
        <v>114171.34592381632</v>
      </c>
      <c r="EV23" s="7">
        <f t="shared" si="21"/>
        <v>114171.34592381632</v>
      </c>
      <c r="EW23" s="7">
        <f t="shared" si="21"/>
        <v>114171.34592381632</v>
      </c>
      <c r="EX23" s="7">
        <f t="shared" si="21"/>
        <v>114171.34592381632</v>
      </c>
      <c r="EY23" s="7">
        <f t="shared" si="21"/>
        <v>114171.34592381632</v>
      </c>
      <c r="EZ23" s="7">
        <f t="shared" si="21"/>
        <v>114171.34592381632</v>
      </c>
      <c r="FA23" s="7">
        <f t="shared" si="21"/>
        <v>114171.34592381632</v>
      </c>
      <c r="FB23" s="7">
        <f t="shared" si="21"/>
        <v>114171.34592381632</v>
      </c>
      <c r="FC23" s="7">
        <f t="shared" si="21"/>
        <v>114171.34592381632</v>
      </c>
      <c r="FD23" s="7">
        <f t="shared" si="21"/>
        <v>114171.34592381632</v>
      </c>
      <c r="FE23" s="7">
        <f t="shared" si="21"/>
        <v>114171.34592381632</v>
      </c>
      <c r="FF23" s="7">
        <f t="shared" si="21"/>
        <v>114171.34592381632</v>
      </c>
      <c r="FG23" s="7">
        <f t="shared" si="21"/>
        <v>114171.34592381632</v>
      </c>
      <c r="FH23" s="7">
        <f t="shared" si="21"/>
        <v>114171.34592381632</v>
      </c>
      <c r="FI23" s="7">
        <f t="shared" si="21"/>
        <v>114171.34592381632</v>
      </c>
      <c r="FJ23" s="7">
        <f t="shared" si="21"/>
        <v>114171.34592381632</v>
      </c>
      <c r="FK23" s="7">
        <f t="shared" si="21"/>
        <v>114171.34592381632</v>
      </c>
      <c r="FL23" s="7">
        <f t="shared" si="21"/>
        <v>114171.34592381632</v>
      </c>
      <c r="FM23" s="7">
        <f t="shared" si="21"/>
        <v>114171.34592381632</v>
      </c>
      <c r="FN23" s="7">
        <f t="shared" si="21"/>
        <v>114171.34592381632</v>
      </c>
      <c r="FO23" s="7">
        <f t="shared" si="21"/>
        <v>114171.34592381632</v>
      </c>
      <c r="FP23" s="7">
        <f t="shared" si="21"/>
        <v>114171.34592381632</v>
      </c>
      <c r="FQ23" s="7">
        <f t="shared" si="21"/>
        <v>114171.34592381632</v>
      </c>
      <c r="FR23" s="7">
        <f t="shared" si="21"/>
        <v>114171.34592381632</v>
      </c>
      <c r="FS23" s="7">
        <f t="shared" si="21"/>
        <v>114171.34592381632</v>
      </c>
      <c r="FT23" s="7">
        <f t="shared" si="21"/>
        <v>114171.34592381632</v>
      </c>
      <c r="FU23" s="7">
        <f t="shared" si="21"/>
        <v>114171.34592381632</v>
      </c>
      <c r="FV23" s="7">
        <f t="shared" si="21"/>
        <v>114171.34592381632</v>
      </c>
      <c r="FW23" s="7">
        <f t="shared" si="21"/>
        <v>114171.34592381632</v>
      </c>
      <c r="FX23" s="7">
        <f t="shared" si="21"/>
        <v>114171.34592381632</v>
      </c>
      <c r="FY23" s="7">
        <f t="shared" si="21"/>
        <v>114171.34592381632</v>
      </c>
      <c r="FZ23" s="7">
        <f t="shared" si="21"/>
        <v>114171.34592381632</v>
      </c>
      <c r="GA23" s="7">
        <f t="shared" si="21"/>
        <v>114171.34592381632</v>
      </c>
      <c r="GB23" s="7">
        <f t="shared" si="21"/>
        <v>114171.34592381632</v>
      </c>
      <c r="GC23" s="7">
        <f t="shared" si="21"/>
        <v>114171.34592381632</v>
      </c>
      <c r="GD23" s="7">
        <f t="shared" si="21"/>
        <v>114171.34592381632</v>
      </c>
      <c r="GE23" s="7">
        <f t="shared" si="21"/>
        <v>114171.34592381632</v>
      </c>
      <c r="GF23" s="7">
        <f t="shared" si="21"/>
        <v>114171.34592381632</v>
      </c>
      <c r="GG23" s="7">
        <f t="shared" si="21"/>
        <v>114171.34592381632</v>
      </c>
      <c r="GH23" s="7">
        <f t="shared" si="21"/>
        <v>114171.34592381632</v>
      </c>
      <c r="GI23" s="7">
        <f t="shared" si="21"/>
        <v>114171.34592381632</v>
      </c>
      <c r="GJ23" s="7">
        <f t="shared" si="21"/>
        <v>114171.34592381632</v>
      </c>
      <c r="GK23" s="7">
        <f t="shared" si="21"/>
        <v>114171.34592381632</v>
      </c>
      <c r="GL23" s="7">
        <f t="shared" si="21"/>
        <v>114171.34592381632</v>
      </c>
      <c r="GM23" s="7">
        <f t="shared" si="21"/>
        <v>114171.34592381632</v>
      </c>
      <c r="GN23" s="7">
        <f t="shared" si="21"/>
        <v>114171.34592381632</v>
      </c>
      <c r="GO23" s="7">
        <f t="shared" si="21"/>
        <v>114171.34592381632</v>
      </c>
      <c r="GP23" s="7">
        <f t="shared" si="21"/>
        <v>114171.34592381632</v>
      </c>
      <c r="GQ23" s="7">
        <f t="shared" si="21"/>
        <v>114171.34592381632</v>
      </c>
      <c r="GR23" s="7">
        <f aca="true" t="shared" si="22" ref="GR23:GY23">+GR21/TAN(-GR15)</f>
        <v>114171.34592381632</v>
      </c>
      <c r="GS23" s="7">
        <f t="shared" si="22"/>
        <v>114171.34592381632</v>
      </c>
      <c r="GT23" s="7">
        <f t="shared" si="22"/>
        <v>114171.34592381632</v>
      </c>
      <c r="GU23" s="7">
        <f t="shared" si="22"/>
        <v>114171.34592381632</v>
      </c>
      <c r="GV23" s="7">
        <f t="shared" si="22"/>
        <v>114171.34592381632</v>
      </c>
      <c r="GW23" s="7">
        <f t="shared" si="22"/>
        <v>114171.34592381632</v>
      </c>
      <c r="GX23" s="7">
        <f t="shared" si="22"/>
        <v>114171.34592381632</v>
      </c>
      <c r="GY23" s="7">
        <f t="shared" si="22"/>
        <v>114171.34592381632</v>
      </c>
    </row>
    <row r="24" spans="4:207" s="55" customFormat="1" ht="12.75">
      <c r="D24" s="38"/>
      <c r="E24" s="6" t="s">
        <v>3</v>
      </c>
      <c r="F24" s="6" t="s">
        <v>19</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c r="BQ24" s="6">
        <v>0</v>
      </c>
      <c r="BR24" s="6">
        <v>0</v>
      </c>
      <c r="BS24" s="6">
        <v>0</v>
      </c>
      <c r="BT24" s="6">
        <v>0</v>
      </c>
      <c r="BU24" s="6">
        <v>0</v>
      </c>
      <c r="BV24" s="6">
        <v>0</v>
      </c>
      <c r="BW24" s="6">
        <v>0</v>
      </c>
      <c r="BX24" s="6">
        <v>0</v>
      </c>
      <c r="BY24" s="6">
        <v>0</v>
      </c>
      <c r="BZ24" s="6">
        <v>0</v>
      </c>
      <c r="CA24" s="6">
        <v>0</v>
      </c>
      <c r="CB24" s="6">
        <v>0</v>
      </c>
      <c r="CC24" s="6">
        <v>0</v>
      </c>
      <c r="CD24" s="6">
        <v>0</v>
      </c>
      <c r="CE24" s="6">
        <v>0</v>
      </c>
      <c r="CF24" s="6">
        <v>0</v>
      </c>
      <c r="CG24" s="6">
        <v>0</v>
      </c>
      <c r="CH24" s="6">
        <v>0</v>
      </c>
      <c r="CI24" s="6">
        <v>0</v>
      </c>
      <c r="CJ24" s="6">
        <v>0</v>
      </c>
      <c r="CK24" s="6">
        <v>0</v>
      </c>
      <c r="CL24" s="6">
        <v>0</v>
      </c>
      <c r="CM24" s="6">
        <v>0</v>
      </c>
      <c r="CN24" s="6">
        <v>0</v>
      </c>
      <c r="CO24" s="6">
        <v>0</v>
      </c>
      <c r="CP24" s="6">
        <v>0</v>
      </c>
      <c r="CQ24" s="6">
        <v>0</v>
      </c>
      <c r="CR24" s="6">
        <v>0</v>
      </c>
      <c r="CS24" s="6">
        <v>0</v>
      </c>
      <c r="CT24" s="6">
        <v>0</v>
      </c>
      <c r="CU24" s="6">
        <v>0</v>
      </c>
      <c r="CV24" s="6">
        <v>0</v>
      </c>
      <c r="CW24" s="6">
        <v>0</v>
      </c>
      <c r="CX24" s="6">
        <v>0</v>
      </c>
      <c r="CY24" s="6">
        <v>0</v>
      </c>
      <c r="CZ24" s="6">
        <v>0</v>
      </c>
      <c r="DA24" s="6">
        <v>0</v>
      </c>
      <c r="DB24" s="6">
        <v>0</v>
      </c>
      <c r="DC24" s="6">
        <v>0</v>
      </c>
      <c r="DD24" s="6">
        <v>0</v>
      </c>
      <c r="DE24" s="6">
        <v>0</v>
      </c>
      <c r="DF24" s="6">
        <v>0</v>
      </c>
      <c r="DG24" s="6">
        <v>0</v>
      </c>
      <c r="DH24" s="6">
        <v>0</v>
      </c>
      <c r="DI24" s="6">
        <v>0</v>
      </c>
      <c r="DJ24" s="6">
        <v>0</v>
      </c>
      <c r="DK24" s="6">
        <v>0</v>
      </c>
      <c r="DL24" s="6">
        <v>0</v>
      </c>
      <c r="DM24" s="6">
        <v>0</v>
      </c>
      <c r="DN24" s="6">
        <v>0</v>
      </c>
      <c r="DO24" s="6">
        <v>0</v>
      </c>
      <c r="DP24" s="6">
        <v>0</v>
      </c>
      <c r="DQ24" s="6">
        <v>0</v>
      </c>
      <c r="DR24" s="6">
        <v>0</v>
      </c>
      <c r="DS24" s="6">
        <v>0</v>
      </c>
      <c r="DT24" s="6">
        <v>0</v>
      </c>
      <c r="DU24" s="6">
        <v>0</v>
      </c>
      <c r="DV24" s="6">
        <v>0</v>
      </c>
      <c r="DW24" s="6">
        <v>0</v>
      </c>
      <c r="DX24" s="6">
        <v>0</v>
      </c>
      <c r="DY24" s="6">
        <v>0</v>
      </c>
      <c r="DZ24" s="6">
        <v>0</v>
      </c>
      <c r="EA24" s="6">
        <v>0</v>
      </c>
      <c r="EB24" s="6">
        <v>0</v>
      </c>
      <c r="EC24" s="6">
        <v>0</v>
      </c>
      <c r="ED24" s="6">
        <v>0</v>
      </c>
      <c r="EE24" s="6">
        <v>0</v>
      </c>
      <c r="EF24" s="6">
        <v>0</v>
      </c>
      <c r="EG24" s="6">
        <v>0</v>
      </c>
      <c r="EH24" s="6">
        <v>0</v>
      </c>
      <c r="EI24" s="6">
        <v>0</v>
      </c>
      <c r="EJ24" s="6">
        <v>0</v>
      </c>
      <c r="EK24" s="6">
        <v>0</v>
      </c>
      <c r="EL24" s="6">
        <v>0</v>
      </c>
      <c r="EM24" s="6">
        <v>0</v>
      </c>
      <c r="EN24" s="6">
        <v>0</v>
      </c>
      <c r="EO24" s="6">
        <v>0</v>
      </c>
      <c r="EP24" s="6">
        <v>0</v>
      </c>
      <c r="EQ24" s="6">
        <v>0</v>
      </c>
      <c r="ER24" s="6">
        <v>0</v>
      </c>
      <c r="ES24" s="6">
        <v>0</v>
      </c>
      <c r="ET24" s="6">
        <v>0</v>
      </c>
      <c r="EU24" s="6">
        <v>0</v>
      </c>
      <c r="EV24" s="6">
        <v>0</v>
      </c>
      <c r="EW24" s="6">
        <v>0</v>
      </c>
      <c r="EX24" s="6">
        <v>0</v>
      </c>
      <c r="EY24" s="6">
        <v>0</v>
      </c>
      <c r="EZ24" s="6">
        <v>0</v>
      </c>
      <c r="FA24" s="6">
        <v>0</v>
      </c>
      <c r="FB24" s="6">
        <v>0</v>
      </c>
      <c r="FC24" s="6">
        <v>0</v>
      </c>
      <c r="FD24" s="6">
        <v>0</v>
      </c>
      <c r="FE24" s="6">
        <v>0</v>
      </c>
      <c r="FF24" s="6">
        <v>0</v>
      </c>
      <c r="FG24" s="6">
        <v>0</v>
      </c>
      <c r="FH24" s="6">
        <v>0</v>
      </c>
      <c r="FI24" s="6">
        <v>0</v>
      </c>
      <c r="FJ24" s="6">
        <v>0</v>
      </c>
      <c r="FK24" s="6">
        <v>0</v>
      </c>
      <c r="FL24" s="6">
        <v>0</v>
      </c>
      <c r="FM24" s="6">
        <v>0</v>
      </c>
      <c r="FN24" s="6">
        <v>0</v>
      </c>
      <c r="FO24" s="6">
        <v>0</v>
      </c>
      <c r="FP24" s="6">
        <v>0</v>
      </c>
      <c r="FQ24" s="6">
        <v>0</v>
      </c>
      <c r="FR24" s="6">
        <v>0</v>
      </c>
      <c r="FS24" s="6">
        <v>0</v>
      </c>
      <c r="FT24" s="6">
        <v>0</v>
      </c>
      <c r="FU24" s="6">
        <v>0</v>
      </c>
      <c r="FV24" s="6">
        <v>0</v>
      </c>
      <c r="FW24" s="6">
        <v>0</v>
      </c>
      <c r="FX24" s="6">
        <v>0</v>
      </c>
      <c r="FY24" s="6">
        <v>0</v>
      </c>
      <c r="FZ24" s="6">
        <v>0</v>
      </c>
      <c r="GA24" s="6">
        <v>0</v>
      </c>
      <c r="GB24" s="6">
        <v>0</v>
      </c>
      <c r="GC24" s="6">
        <v>0</v>
      </c>
      <c r="GD24" s="6">
        <v>0</v>
      </c>
      <c r="GE24" s="6">
        <v>0</v>
      </c>
      <c r="GF24" s="6">
        <v>0</v>
      </c>
      <c r="GG24" s="6">
        <v>0</v>
      </c>
      <c r="GH24" s="6">
        <v>0</v>
      </c>
      <c r="GI24" s="6">
        <v>0</v>
      </c>
      <c r="GJ24" s="6">
        <v>0</v>
      </c>
      <c r="GK24" s="6">
        <v>0</v>
      </c>
      <c r="GL24" s="6">
        <v>0</v>
      </c>
      <c r="GM24" s="6">
        <v>0</v>
      </c>
      <c r="GN24" s="6">
        <v>0</v>
      </c>
      <c r="GO24" s="6">
        <v>0</v>
      </c>
      <c r="GP24" s="6">
        <v>0</v>
      </c>
      <c r="GQ24" s="6">
        <v>0</v>
      </c>
      <c r="GR24" s="6">
        <v>0</v>
      </c>
      <c r="GS24" s="6">
        <v>0</v>
      </c>
      <c r="GT24" s="6">
        <v>0</v>
      </c>
      <c r="GU24" s="6">
        <v>0</v>
      </c>
      <c r="GV24" s="6">
        <v>0</v>
      </c>
      <c r="GW24" s="6">
        <v>0</v>
      </c>
      <c r="GX24" s="6">
        <v>0</v>
      </c>
      <c r="GY24" s="6">
        <v>0</v>
      </c>
    </row>
    <row r="26" spans="4:207" ht="15.75">
      <c r="D26" s="30" t="s">
        <v>22</v>
      </c>
      <c r="E26" s="29"/>
      <c r="F26" s="3" t="s">
        <v>19</v>
      </c>
      <c r="G26" s="7">
        <f>ROUND(SQRT((G23-G17)^2+(G24-G18)^2),0)</f>
        <v>114102</v>
      </c>
      <c r="H26" s="7">
        <f aca="true" t="shared" si="23" ref="H26:BS26">ROUND(SQRT((H23-H17)^2+(H24-H18)^2),0)</f>
        <v>390</v>
      </c>
      <c r="I26" s="7">
        <f t="shared" si="23"/>
        <v>375</v>
      </c>
      <c r="J26" s="7">
        <f t="shared" si="23"/>
        <v>528</v>
      </c>
      <c r="K26" s="7">
        <f t="shared" si="23"/>
        <v>602</v>
      </c>
      <c r="L26" s="7">
        <f t="shared" si="23"/>
        <v>472</v>
      </c>
      <c r="M26" s="7">
        <f t="shared" si="23"/>
        <v>521</v>
      </c>
      <c r="N26" s="7">
        <f t="shared" si="23"/>
        <v>2832</v>
      </c>
      <c r="O26" s="7">
        <f t="shared" si="23"/>
        <v>4200</v>
      </c>
      <c r="P26" s="7">
        <f t="shared" si="23"/>
        <v>4312</v>
      </c>
      <c r="Q26" s="7">
        <f t="shared" si="23"/>
        <v>4200</v>
      </c>
      <c r="R26" s="7">
        <f t="shared" si="23"/>
        <v>4312</v>
      </c>
      <c r="S26" s="7">
        <f t="shared" si="23"/>
        <v>4200</v>
      </c>
      <c r="T26" s="7">
        <f t="shared" si="23"/>
        <v>1398</v>
      </c>
      <c r="U26" s="7">
        <f t="shared" si="23"/>
        <v>451</v>
      </c>
      <c r="V26" s="7">
        <f t="shared" si="23"/>
        <v>1055</v>
      </c>
      <c r="W26" s="7">
        <f t="shared" si="23"/>
        <v>2084</v>
      </c>
      <c r="X26" s="7">
        <f t="shared" si="23"/>
        <v>239</v>
      </c>
      <c r="Y26" s="7">
        <f t="shared" si="23"/>
        <v>360</v>
      </c>
      <c r="Z26" s="7">
        <f t="shared" si="23"/>
        <v>375</v>
      </c>
      <c r="AA26" s="7">
        <f t="shared" si="23"/>
        <v>498</v>
      </c>
      <c r="AB26" s="7">
        <f t="shared" si="23"/>
        <v>602</v>
      </c>
      <c r="AC26" s="7">
        <f t="shared" si="23"/>
        <v>1396</v>
      </c>
      <c r="AD26" s="7">
        <f t="shared" si="23"/>
        <v>4312</v>
      </c>
      <c r="AE26" s="7">
        <f t="shared" si="23"/>
        <v>4200</v>
      </c>
      <c r="AF26" s="7">
        <f t="shared" si="23"/>
        <v>4312</v>
      </c>
      <c r="AG26" s="7">
        <f t="shared" si="23"/>
        <v>4200</v>
      </c>
      <c r="AH26" s="7">
        <f t="shared" si="23"/>
        <v>4312</v>
      </c>
      <c r="AI26" s="7">
        <f t="shared" si="23"/>
        <v>8675</v>
      </c>
      <c r="AJ26" s="7">
        <f t="shared" si="23"/>
        <v>9052</v>
      </c>
      <c r="AK26" s="7">
        <f t="shared" si="23"/>
        <v>114103</v>
      </c>
      <c r="AL26" s="7">
        <f t="shared" si="23"/>
        <v>472</v>
      </c>
      <c r="AM26" s="7">
        <f t="shared" si="23"/>
        <v>1398</v>
      </c>
      <c r="AN26" s="7">
        <f t="shared" si="23"/>
        <v>2832</v>
      </c>
      <c r="AO26" s="7">
        <f t="shared" si="23"/>
        <v>472</v>
      </c>
      <c r="AP26" s="7">
        <f t="shared" si="23"/>
        <v>267</v>
      </c>
      <c r="AQ26" s="7">
        <f t="shared" si="23"/>
        <v>386</v>
      </c>
      <c r="AR26" s="7">
        <f t="shared" si="23"/>
        <v>415</v>
      </c>
      <c r="AS26" s="7">
        <f t="shared" si="23"/>
        <v>717</v>
      </c>
      <c r="AT26" s="7">
        <f t="shared" si="23"/>
        <v>1055</v>
      </c>
      <c r="AU26" s="7">
        <f t="shared" si="23"/>
        <v>313</v>
      </c>
      <c r="AV26" s="7">
        <f t="shared" si="23"/>
        <v>324</v>
      </c>
      <c r="AW26" s="7">
        <f t="shared" si="23"/>
        <v>386</v>
      </c>
      <c r="AX26" s="7">
        <f t="shared" si="23"/>
        <v>717</v>
      </c>
      <c r="AY26" s="7">
        <f t="shared" si="23"/>
        <v>8675</v>
      </c>
      <c r="AZ26" s="7">
        <f t="shared" si="23"/>
        <v>9052</v>
      </c>
      <c r="BA26" s="7">
        <f t="shared" si="23"/>
        <v>8675</v>
      </c>
      <c r="BB26" s="7">
        <f t="shared" si="23"/>
        <v>9052</v>
      </c>
      <c r="BC26" s="7">
        <f t="shared" si="23"/>
        <v>8675</v>
      </c>
      <c r="BD26" s="7">
        <f t="shared" si="23"/>
        <v>717</v>
      </c>
      <c r="BE26" s="7">
        <f t="shared" si="23"/>
        <v>4200</v>
      </c>
      <c r="BF26" s="7">
        <f t="shared" si="23"/>
        <v>4312</v>
      </c>
      <c r="BG26" s="7">
        <f t="shared" si="23"/>
        <v>239</v>
      </c>
      <c r="BH26" s="7">
        <f t="shared" si="23"/>
        <v>347</v>
      </c>
      <c r="BI26" s="7">
        <f t="shared" si="23"/>
        <v>360</v>
      </c>
      <c r="BJ26" s="7">
        <f t="shared" si="23"/>
        <v>763</v>
      </c>
      <c r="BK26" s="7">
        <f t="shared" si="23"/>
        <v>9052</v>
      </c>
      <c r="BL26" s="7">
        <f t="shared" si="23"/>
        <v>8675</v>
      </c>
      <c r="BM26" s="7">
        <f t="shared" si="23"/>
        <v>9052</v>
      </c>
      <c r="BN26" s="7">
        <f t="shared" si="23"/>
        <v>4200</v>
      </c>
      <c r="BO26" s="7">
        <f t="shared" si="23"/>
        <v>2832</v>
      </c>
      <c r="BP26" s="7">
        <f t="shared" si="23"/>
        <v>2781</v>
      </c>
      <c r="BQ26" s="7">
        <f t="shared" si="23"/>
        <v>4312</v>
      </c>
      <c r="BR26" s="7">
        <f t="shared" si="23"/>
        <v>4200</v>
      </c>
      <c r="BS26" s="7">
        <f t="shared" si="23"/>
        <v>2832</v>
      </c>
      <c r="BT26" s="7">
        <f aca="true" t="shared" si="24" ref="BT26:EE26">ROUND(SQRT((BT23-BT17)^2+(BT24-BT18)^2),0)</f>
        <v>114102</v>
      </c>
      <c r="BU26" s="7">
        <f t="shared" si="24"/>
        <v>114102</v>
      </c>
      <c r="BV26" s="7">
        <f t="shared" si="24"/>
        <v>114102</v>
      </c>
      <c r="BW26" s="7">
        <f t="shared" si="24"/>
        <v>114102</v>
      </c>
      <c r="BX26" s="7">
        <f t="shared" si="24"/>
        <v>114102</v>
      </c>
      <c r="BY26" s="7">
        <f t="shared" si="24"/>
        <v>114102</v>
      </c>
      <c r="BZ26" s="7">
        <f t="shared" si="24"/>
        <v>114102</v>
      </c>
      <c r="CA26" s="7">
        <f t="shared" si="24"/>
        <v>114102</v>
      </c>
      <c r="CB26" s="7">
        <f t="shared" si="24"/>
        <v>114102</v>
      </c>
      <c r="CC26" s="7">
        <f t="shared" si="24"/>
        <v>114102</v>
      </c>
      <c r="CD26" s="7">
        <f t="shared" si="24"/>
        <v>114102</v>
      </c>
      <c r="CE26" s="7">
        <f t="shared" si="24"/>
        <v>114102</v>
      </c>
      <c r="CF26" s="7">
        <f t="shared" si="24"/>
        <v>114102</v>
      </c>
      <c r="CG26" s="7">
        <f t="shared" si="24"/>
        <v>114102</v>
      </c>
      <c r="CH26" s="7">
        <f t="shared" si="24"/>
        <v>114102</v>
      </c>
      <c r="CI26" s="7">
        <f t="shared" si="24"/>
        <v>114102</v>
      </c>
      <c r="CJ26" s="7">
        <f t="shared" si="24"/>
        <v>114102</v>
      </c>
      <c r="CK26" s="7">
        <f t="shared" si="24"/>
        <v>114102</v>
      </c>
      <c r="CL26" s="7">
        <f t="shared" si="24"/>
        <v>114102</v>
      </c>
      <c r="CM26" s="7">
        <f t="shared" si="24"/>
        <v>114102</v>
      </c>
      <c r="CN26" s="7">
        <f t="shared" si="24"/>
        <v>114102</v>
      </c>
      <c r="CO26" s="7">
        <f t="shared" si="24"/>
        <v>114102</v>
      </c>
      <c r="CP26" s="7">
        <f t="shared" si="24"/>
        <v>114102</v>
      </c>
      <c r="CQ26" s="7">
        <f t="shared" si="24"/>
        <v>114102</v>
      </c>
      <c r="CR26" s="7">
        <f t="shared" si="24"/>
        <v>114102</v>
      </c>
      <c r="CS26" s="7">
        <f t="shared" si="24"/>
        <v>114102</v>
      </c>
      <c r="CT26" s="7">
        <f t="shared" si="24"/>
        <v>114102</v>
      </c>
      <c r="CU26" s="7">
        <f t="shared" si="24"/>
        <v>114102</v>
      </c>
      <c r="CV26" s="7">
        <f t="shared" si="24"/>
        <v>114102</v>
      </c>
      <c r="CW26" s="7">
        <f t="shared" si="24"/>
        <v>114102</v>
      </c>
      <c r="CX26" s="7">
        <f t="shared" si="24"/>
        <v>114102</v>
      </c>
      <c r="CY26" s="7">
        <f t="shared" si="24"/>
        <v>114102</v>
      </c>
      <c r="CZ26" s="7">
        <f t="shared" si="24"/>
        <v>114102</v>
      </c>
      <c r="DA26" s="7">
        <f t="shared" si="24"/>
        <v>114102</v>
      </c>
      <c r="DB26" s="7">
        <f t="shared" si="24"/>
        <v>114102</v>
      </c>
      <c r="DC26" s="7">
        <f t="shared" si="24"/>
        <v>114102</v>
      </c>
      <c r="DD26" s="7">
        <f t="shared" si="24"/>
        <v>114102</v>
      </c>
      <c r="DE26" s="7">
        <f t="shared" si="24"/>
        <v>114102</v>
      </c>
      <c r="DF26" s="7">
        <f t="shared" si="24"/>
        <v>114102</v>
      </c>
      <c r="DG26" s="7">
        <f t="shared" si="24"/>
        <v>114102</v>
      </c>
      <c r="DH26" s="7">
        <f t="shared" si="24"/>
        <v>114102</v>
      </c>
      <c r="DI26" s="7">
        <f t="shared" si="24"/>
        <v>114102</v>
      </c>
      <c r="DJ26" s="7">
        <f t="shared" si="24"/>
        <v>114102</v>
      </c>
      <c r="DK26" s="7">
        <f t="shared" si="24"/>
        <v>114102</v>
      </c>
      <c r="DL26" s="7">
        <f t="shared" si="24"/>
        <v>114102</v>
      </c>
      <c r="DM26" s="7">
        <f t="shared" si="24"/>
        <v>114102</v>
      </c>
      <c r="DN26" s="7">
        <f t="shared" si="24"/>
        <v>114102</v>
      </c>
      <c r="DO26" s="7">
        <f t="shared" si="24"/>
        <v>114102</v>
      </c>
      <c r="DP26" s="7">
        <f t="shared" si="24"/>
        <v>114102</v>
      </c>
      <c r="DQ26" s="7">
        <f t="shared" si="24"/>
        <v>114102</v>
      </c>
      <c r="DR26" s="7">
        <f t="shared" si="24"/>
        <v>114102</v>
      </c>
      <c r="DS26" s="7">
        <f t="shared" si="24"/>
        <v>114102</v>
      </c>
      <c r="DT26" s="7">
        <f t="shared" si="24"/>
        <v>114102</v>
      </c>
      <c r="DU26" s="7">
        <f t="shared" si="24"/>
        <v>114102</v>
      </c>
      <c r="DV26" s="7">
        <f t="shared" si="24"/>
        <v>114102</v>
      </c>
      <c r="DW26" s="7">
        <f t="shared" si="24"/>
        <v>114102</v>
      </c>
      <c r="DX26" s="7">
        <f t="shared" si="24"/>
        <v>114102</v>
      </c>
      <c r="DY26" s="7">
        <f t="shared" si="24"/>
        <v>114102</v>
      </c>
      <c r="DZ26" s="7">
        <f t="shared" si="24"/>
        <v>114102</v>
      </c>
      <c r="EA26" s="7">
        <f t="shared" si="24"/>
        <v>114102</v>
      </c>
      <c r="EB26" s="7">
        <f t="shared" si="24"/>
        <v>114102</v>
      </c>
      <c r="EC26" s="7">
        <f t="shared" si="24"/>
        <v>114102</v>
      </c>
      <c r="ED26" s="7">
        <f t="shared" si="24"/>
        <v>114102</v>
      </c>
      <c r="EE26" s="7">
        <f t="shared" si="24"/>
        <v>114102</v>
      </c>
      <c r="EF26" s="7">
        <f aca="true" t="shared" si="25" ref="EF26:GQ26">ROUND(SQRT((EF23-EF17)^2+(EF24-EF18)^2),0)</f>
        <v>114102</v>
      </c>
      <c r="EG26" s="7">
        <f t="shared" si="25"/>
        <v>114102</v>
      </c>
      <c r="EH26" s="7">
        <f t="shared" si="25"/>
        <v>114102</v>
      </c>
      <c r="EI26" s="7">
        <f t="shared" si="25"/>
        <v>114102</v>
      </c>
      <c r="EJ26" s="7">
        <f t="shared" si="25"/>
        <v>114102</v>
      </c>
      <c r="EK26" s="7">
        <f t="shared" si="25"/>
        <v>114102</v>
      </c>
      <c r="EL26" s="7">
        <f t="shared" si="25"/>
        <v>114102</v>
      </c>
      <c r="EM26" s="7">
        <f t="shared" si="25"/>
        <v>114102</v>
      </c>
      <c r="EN26" s="7">
        <f t="shared" si="25"/>
        <v>114102</v>
      </c>
      <c r="EO26" s="7">
        <f t="shared" si="25"/>
        <v>114102</v>
      </c>
      <c r="EP26" s="7">
        <f t="shared" si="25"/>
        <v>114102</v>
      </c>
      <c r="EQ26" s="7">
        <f t="shared" si="25"/>
        <v>114102</v>
      </c>
      <c r="ER26" s="7">
        <f t="shared" si="25"/>
        <v>114102</v>
      </c>
      <c r="ES26" s="7">
        <f t="shared" si="25"/>
        <v>114102</v>
      </c>
      <c r="ET26" s="7">
        <f t="shared" si="25"/>
        <v>114102</v>
      </c>
      <c r="EU26" s="7">
        <f t="shared" si="25"/>
        <v>114102</v>
      </c>
      <c r="EV26" s="7">
        <f t="shared" si="25"/>
        <v>114102</v>
      </c>
      <c r="EW26" s="7">
        <f t="shared" si="25"/>
        <v>114102</v>
      </c>
      <c r="EX26" s="7">
        <f t="shared" si="25"/>
        <v>114102</v>
      </c>
      <c r="EY26" s="7">
        <f t="shared" si="25"/>
        <v>114102</v>
      </c>
      <c r="EZ26" s="7">
        <f t="shared" si="25"/>
        <v>114102</v>
      </c>
      <c r="FA26" s="7">
        <f t="shared" si="25"/>
        <v>114102</v>
      </c>
      <c r="FB26" s="7">
        <f t="shared" si="25"/>
        <v>114102</v>
      </c>
      <c r="FC26" s="7">
        <f t="shared" si="25"/>
        <v>114102</v>
      </c>
      <c r="FD26" s="7">
        <f t="shared" si="25"/>
        <v>114102</v>
      </c>
      <c r="FE26" s="7">
        <f t="shared" si="25"/>
        <v>114102</v>
      </c>
      <c r="FF26" s="7">
        <f t="shared" si="25"/>
        <v>114102</v>
      </c>
      <c r="FG26" s="7">
        <f t="shared" si="25"/>
        <v>114102</v>
      </c>
      <c r="FH26" s="7">
        <f t="shared" si="25"/>
        <v>114102</v>
      </c>
      <c r="FI26" s="7">
        <f t="shared" si="25"/>
        <v>114102</v>
      </c>
      <c r="FJ26" s="7">
        <f t="shared" si="25"/>
        <v>114102</v>
      </c>
      <c r="FK26" s="7">
        <f t="shared" si="25"/>
        <v>114102</v>
      </c>
      <c r="FL26" s="7">
        <f t="shared" si="25"/>
        <v>114102</v>
      </c>
      <c r="FM26" s="7">
        <f t="shared" si="25"/>
        <v>114102</v>
      </c>
      <c r="FN26" s="7">
        <f t="shared" si="25"/>
        <v>114102</v>
      </c>
      <c r="FO26" s="7">
        <f t="shared" si="25"/>
        <v>114102</v>
      </c>
      <c r="FP26" s="7">
        <f t="shared" si="25"/>
        <v>114102</v>
      </c>
      <c r="FQ26" s="7">
        <f t="shared" si="25"/>
        <v>114102</v>
      </c>
      <c r="FR26" s="7">
        <f t="shared" si="25"/>
        <v>114102</v>
      </c>
      <c r="FS26" s="7">
        <f t="shared" si="25"/>
        <v>114102</v>
      </c>
      <c r="FT26" s="7">
        <f t="shared" si="25"/>
        <v>114102</v>
      </c>
      <c r="FU26" s="7">
        <f t="shared" si="25"/>
        <v>114102</v>
      </c>
      <c r="FV26" s="7">
        <f t="shared" si="25"/>
        <v>114102</v>
      </c>
      <c r="FW26" s="7">
        <f t="shared" si="25"/>
        <v>114102</v>
      </c>
      <c r="FX26" s="7">
        <f t="shared" si="25"/>
        <v>114102</v>
      </c>
      <c r="FY26" s="7">
        <f t="shared" si="25"/>
        <v>114102</v>
      </c>
      <c r="FZ26" s="7">
        <f t="shared" si="25"/>
        <v>114102</v>
      </c>
      <c r="GA26" s="7">
        <f t="shared" si="25"/>
        <v>114102</v>
      </c>
      <c r="GB26" s="7">
        <f t="shared" si="25"/>
        <v>114102</v>
      </c>
      <c r="GC26" s="7">
        <f t="shared" si="25"/>
        <v>114102</v>
      </c>
      <c r="GD26" s="7">
        <f t="shared" si="25"/>
        <v>114102</v>
      </c>
      <c r="GE26" s="7">
        <f t="shared" si="25"/>
        <v>114102</v>
      </c>
      <c r="GF26" s="7">
        <f t="shared" si="25"/>
        <v>114102</v>
      </c>
      <c r="GG26" s="7">
        <f t="shared" si="25"/>
        <v>114102</v>
      </c>
      <c r="GH26" s="7">
        <f t="shared" si="25"/>
        <v>114102</v>
      </c>
      <c r="GI26" s="7">
        <f t="shared" si="25"/>
        <v>114102</v>
      </c>
      <c r="GJ26" s="7">
        <f t="shared" si="25"/>
        <v>114102</v>
      </c>
      <c r="GK26" s="7">
        <f t="shared" si="25"/>
        <v>114102</v>
      </c>
      <c r="GL26" s="7">
        <f t="shared" si="25"/>
        <v>114102</v>
      </c>
      <c r="GM26" s="7">
        <f t="shared" si="25"/>
        <v>114102</v>
      </c>
      <c r="GN26" s="7">
        <f t="shared" si="25"/>
        <v>114102</v>
      </c>
      <c r="GO26" s="7">
        <f t="shared" si="25"/>
        <v>114102</v>
      </c>
      <c r="GP26" s="7">
        <f t="shared" si="25"/>
        <v>114102</v>
      </c>
      <c r="GQ26" s="7">
        <f t="shared" si="25"/>
        <v>114102</v>
      </c>
      <c r="GR26" s="7">
        <f aca="true" t="shared" si="26" ref="GR26:GY26">ROUND(SQRT((GR23-GR17)^2+(GR24-GR18)^2),0)</f>
        <v>114102</v>
      </c>
      <c r="GS26" s="7">
        <f t="shared" si="26"/>
        <v>114102</v>
      </c>
      <c r="GT26" s="7">
        <f t="shared" si="26"/>
        <v>114102</v>
      </c>
      <c r="GU26" s="7">
        <f t="shared" si="26"/>
        <v>114102</v>
      </c>
      <c r="GV26" s="7">
        <f t="shared" si="26"/>
        <v>114102</v>
      </c>
      <c r="GW26" s="7">
        <f t="shared" si="26"/>
        <v>114102</v>
      </c>
      <c r="GX26" s="7">
        <f t="shared" si="26"/>
        <v>114102</v>
      </c>
      <c r="GY26" s="7">
        <f t="shared" si="26"/>
        <v>114102</v>
      </c>
    </row>
    <row r="28" spans="4:207" ht="12.75">
      <c r="D28" s="25" t="s">
        <v>28</v>
      </c>
      <c r="F28" s="3" t="s">
        <v>19</v>
      </c>
      <c r="G28" s="6">
        <f>ROUND(ABS(G23)/COS(G15),0)</f>
        <v>114171</v>
      </c>
      <c r="H28" s="6">
        <f aca="true" t="shared" si="27" ref="H28:BS28">ROUND(ABS(H23)/COS(H15),0)</f>
        <v>461</v>
      </c>
      <c r="I28" s="6">
        <f t="shared" si="27"/>
        <v>445</v>
      </c>
      <c r="J28" s="6">
        <f t="shared" si="27"/>
        <v>598</v>
      </c>
      <c r="K28" s="6">
        <f t="shared" si="27"/>
        <v>671</v>
      </c>
      <c r="L28" s="6">
        <f t="shared" si="27"/>
        <v>402</v>
      </c>
      <c r="M28" s="6">
        <f t="shared" si="27"/>
        <v>451</v>
      </c>
      <c r="N28" s="6">
        <f t="shared" si="27"/>
        <v>2901</v>
      </c>
      <c r="O28" s="6">
        <f t="shared" si="27"/>
        <v>4131</v>
      </c>
      <c r="P28" s="6">
        <f t="shared" si="27"/>
        <v>4381</v>
      </c>
      <c r="Q28" s="6">
        <f t="shared" si="27"/>
        <v>4131</v>
      </c>
      <c r="R28" s="6">
        <f t="shared" si="27"/>
        <v>4381</v>
      </c>
      <c r="S28" s="6">
        <f t="shared" si="27"/>
        <v>4131</v>
      </c>
      <c r="T28" s="6">
        <f t="shared" si="27"/>
        <v>1467</v>
      </c>
      <c r="U28" s="6">
        <f t="shared" si="27"/>
        <v>381</v>
      </c>
      <c r="V28" s="6">
        <f t="shared" si="27"/>
        <v>986</v>
      </c>
      <c r="W28" s="6">
        <f t="shared" si="27"/>
        <v>2015</v>
      </c>
      <c r="X28" s="6">
        <f t="shared" si="27"/>
        <v>312</v>
      </c>
      <c r="Y28" s="6">
        <f t="shared" si="27"/>
        <v>431</v>
      </c>
      <c r="Z28" s="6">
        <f t="shared" si="27"/>
        <v>445</v>
      </c>
      <c r="AA28" s="6">
        <f t="shared" si="27"/>
        <v>568</v>
      </c>
      <c r="AB28" s="6">
        <f t="shared" si="27"/>
        <v>671</v>
      </c>
      <c r="AC28" s="6">
        <f t="shared" si="27"/>
        <v>1326</v>
      </c>
      <c r="AD28" s="6">
        <f t="shared" si="27"/>
        <v>4381</v>
      </c>
      <c r="AE28" s="6">
        <f t="shared" si="27"/>
        <v>4131</v>
      </c>
      <c r="AF28" s="6">
        <f t="shared" si="27"/>
        <v>4381</v>
      </c>
      <c r="AG28" s="6">
        <f t="shared" si="27"/>
        <v>4131</v>
      </c>
      <c r="AH28" s="6">
        <f t="shared" si="27"/>
        <v>4381</v>
      </c>
      <c r="AI28" s="6">
        <f t="shared" si="27"/>
        <v>8606</v>
      </c>
      <c r="AJ28" s="6">
        <f t="shared" si="27"/>
        <v>9121</v>
      </c>
      <c r="AK28" s="6">
        <f t="shared" si="27"/>
        <v>114172</v>
      </c>
      <c r="AL28" s="6">
        <f t="shared" si="27"/>
        <v>542</v>
      </c>
      <c r="AM28" s="6">
        <f t="shared" si="27"/>
        <v>1467</v>
      </c>
      <c r="AN28" s="6">
        <f t="shared" si="27"/>
        <v>2901</v>
      </c>
      <c r="AO28" s="6">
        <f t="shared" si="27"/>
        <v>402</v>
      </c>
      <c r="AP28" s="6">
        <f t="shared" si="27"/>
        <v>194</v>
      </c>
      <c r="AQ28" s="6">
        <f t="shared" si="27"/>
        <v>315</v>
      </c>
      <c r="AR28" s="6">
        <f t="shared" si="27"/>
        <v>345</v>
      </c>
      <c r="AS28" s="6">
        <f t="shared" si="27"/>
        <v>648</v>
      </c>
      <c r="AT28" s="6">
        <f t="shared" si="27"/>
        <v>986</v>
      </c>
      <c r="AU28" s="6">
        <f t="shared" si="27"/>
        <v>385</v>
      </c>
      <c r="AV28" s="6">
        <f t="shared" si="27"/>
        <v>395</v>
      </c>
      <c r="AW28" s="6">
        <f t="shared" si="27"/>
        <v>315</v>
      </c>
      <c r="AX28" s="6">
        <f t="shared" si="27"/>
        <v>648</v>
      </c>
      <c r="AY28" s="6">
        <f t="shared" si="27"/>
        <v>8606</v>
      </c>
      <c r="AZ28" s="6">
        <f t="shared" si="27"/>
        <v>9121</v>
      </c>
      <c r="BA28" s="6">
        <f t="shared" si="27"/>
        <v>8606</v>
      </c>
      <c r="BB28" s="6">
        <f t="shared" si="27"/>
        <v>9121</v>
      </c>
      <c r="BC28" s="6">
        <f t="shared" si="27"/>
        <v>8606</v>
      </c>
      <c r="BD28" s="6">
        <f t="shared" si="27"/>
        <v>648</v>
      </c>
      <c r="BE28" s="6">
        <f t="shared" si="27"/>
        <v>4131</v>
      </c>
      <c r="BF28" s="6">
        <f t="shared" si="27"/>
        <v>4381</v>
      </c>
      <c r="BG28" s="6">
        <f t="shared" si="27"/>
        <v>312</v>
      </c>
      <c r="BH28" s="6">
        <f t="shared" si="27"/>
        <v>418</v>
      </c>
      <c r="BI28" s="6">
        <f t="shared" si="27"/>
        <v>431</v>
      </c>
      <c r="BJ28" s="6">
        <f t="shared" si="27"/>
        <v>832</v>
      </c>
      <c r="BK28" s="6">
        <f t="shared" si="27"/>
        <v>9121</v>
      </c>
      <c r="BL28" s="6">
        <f t="shared" si="27"/>
        <v>8606</v>
      </c>
      <c r="BM28" s="6">
        <f t="shared" si="27"/>
        <v>9121</v>
      </c>
      <c r="BN28" s="6">
        <f t="shared" si="27"/>
        <v>4131</v>
      </c>
      <c r="BO28" s="6">
        <f t="shared" si="27"/>
        <v>2901</v>
      </c>
      <c r="BP28" s="6">
        <f t="shared" si="27"/>
        <v>2712</v>
      </c>
      <c r="BQ28" s="6">
        <f t="shared" si="27"/>
        <v>4381</v>
      </c>
      <c r="BR28" s="6">
        <f t="shared" si="27"/>
        <v>4131</v>
      </c>
      <c r="BS28" s="6">
        <f t="shared" si="27"/>
        <v>2901</v>
      </c>
      <c r="BT28" s="6">
        <f aca="true" t="shared" si="28" ref="BT28:EE28">ROUND(ABS(BT23)/COS(BT15),0)</f>
        <v>114171</v>
      </c>
      <c r="BU28" s="6">
        <f t="shared" si="28"/>
        <v>114171</v>
      </c>
      <c r="BV28" s="6">
        <f t="shared" si="28"/>
        <v>114171</v>
      </c>
      <c r="BW28" s="6">
        <f t="shared" si="28"/>
        <v>114171</v>
      </c>
      <c r="BX28" s="6">
        <f t="shared" si="28"/>
        <v>114171</v>
      </c>
      <c r="BY28" s="6">
        <f t="shared" si="28"/>
        <v>114171</v>
      </c>
      <c r="BZ28" s="6">
        <f t="shared" si="28"/>
        <v>114171</v>
      </c>
      <c r="CA28" s="6">
        <f t="shared" si="28"/>
        <v>114171</v>
      </c>
      <c r="CB28" s="6">
        <f t="shared" si="28"/>
        <v>114171</v>
      </c>
      <c r="CC28" s="6">
        <f t="shared" si="28"/>
        <v>114171</v>
      </c>
      <c r="CD28" s="6">
        <f t="shared" si="28"/>
        <v>114171</v>
      </c>
      <c r="CE28" s="6">
        <f t="shared" si="28"/>
        <v>114171</v>
      </c>
      <c r="CF28" s="6">
        <f t="shared" si="28"/>
        <v>114171</v>
      </c>
      <c r="CG28" s="6">
        <f t="shared" si="28"/>
        <v>114171</v>
      </c>
      <c r="CH28" s="6">
        <f t="shared" si="28"/>
        <v>114171</v>
      </c>
      <c r="CI28" s="6">
        <f t="shared" si="28"/>
        <v>114171</v>
      </c>
      <c r="CJ28" s="6">
        <f t="shared" si="28"/>
        <v>114171</v>
      </c>
      <c r="CK28" s="6">
        <f t="shared" si="28"/>
        <v>114171</v>
      </c>
      <c r="CL28" s="6">
        <f t="shared" si="28"/>
        <v>114171</v>
      </c>
      <c r="CM28" s="6">
        <f t="shared" si="28"/>
        <v>114171</v>
      </c>
      <c r="CN28" s="6">
        <f t="shared" si="28"/>
        <v>114171</v>
      </c>
      <c r="CO28" s="6">
        <f t="shared" si="28"/>
        <v>114171</v>
      </c>
      <c r="CP28" s="6">
        <f t="shared" si="28"/>
        <v>114171</v>
      </c>
      <c r="CQ28" s="6">
        <f t="shared" si="28"/>
        <v>114171</v>
      </c>
      <c r="CR28" s="6">
        <f t="shared" si="28"/>
        <v>114171</v>
      </c>
      <c r="CS28" s="6">
        <f t="shared" si="28"/>
        <v>114171</v>
      </c>
      <c r="CT28" s="6">
        <f t="shared" si="28"/>
        <v>114171</v>
      </c>
      <c r="CU28" s="6">
        <f t="shared" si="28"/>
        <v>114171</v>
      </c>
      <c r="CV28" s="6">
        <f t="shared" si="28"/>
        <v>114171</v>
      </c>
      <c r="CW28" s="6">
        <f t="shared" si="28"/>
        <v>114171</v>
      </c>
      <c r="CX28" s="6">
        <f t="shared" si="28"/>
        <v>114171</v>
      </c>
      <c r="CY28" s="6">
        <f t="shared" si="28"/>
        <v>114171</v>
      </c>
      <c r="CZ28" s="6">
        <f t="shared" si="28"/>
        <v>114171</v>
      </c>
      <c r="DA28" s="6">
        <f t="shared" si="28"/>
        <v>114171</v>
      </c>
      <c r="DB28" s="6">
        <f t="shared" si="28"/>
        <v>114171</v>
      </c>
      <c r="DC28" s="6">
        <f t="shared" si="28"/>
        <v>114171</v>
      </c>
      <c r="DD28" s="6">
        <f t="shared" si="28"/>
        <v>114171</v>
      </c>
      <c r="DE28" s="6">
        <f t="shared" si="28"/>
        <v>114171</v>
      </c>
      <c r="DF28" s="6">
        <f t="shared" si="28"/>
        <v>114171</v>
      </c>
      <c r="DG28" s="6">
        <f t="shared" si="28"/>
        <v>114171</v>
      </c>
      <c r="DH28" s="6">
        <f t="shared" si="28"/>
        <v>114171</v>
      </c>
      <c r="DI28" s="6">
        <f t="shared" si="28"/>
        <v>114171</v>
      </c>
      <c r="DJ28" s="6">
        <f t="shared" si="28"/>
        <v>114171</v>
      </c>
      <c r="DK28" s="6">
        <f t="shared" si="28"/>
        <v>114171</v>
      </c>
      <c r="DL28" s="6">
        <f t="shared" si="28"/>
        <v>114171</v>
      </c>
      <c r="DM28" s="6">
        <f t="shared" si="28"/>
        <v>114171</v>
      </c>
      <c r="DN28" s="6">
        <f t="shared" si="28"/>
        <v>114171</v>
      </c>
      <c r="DO28" s="6">
        <f t="shared" si="28"/>
        <v>114171</v>
      </c>
      <c r="DP28" s="6">
        <f t="shared" si="28"/>
        <v>114171</v>
      </c>
      <c r="DQ28" s="6">
        <f t="shared" si="28"/>
        <v>114171</v>
      </c>
      <c r="DR28" s="6">
        <f t="shared" si="28"/>
        <v>114171</v>
      </c>
      <c r="DS28" s="6">
        <f t="shared" si="28"/>
        <v>114171</v>
      </c>
      <c r="DT28" s="6">
        <f t="shared" si="28"/>
        <v>114171</v>
      </c>
      <c r="DU28" s="6">
        <f t="shared" si="28"/>
        <v>114171</v>
      </c>
      <c r="DV28" s="6">
        <f t="shared" si="28"/>
        <v>114171</v>
      </c>
      <c r="DW28" s="6">
        <f t="shared" si="28"/>
        <v>114171</v>
      </c>
      <c r="DX28" s="6">
        <f t="shared" si="28"/>
        <v>114171</v>
      </c>
      <c r="DY28" s="6">
        <f t="shared" si="28"/>
        <v>114171</v>
      </c>
      <c r="DZ28" s="6">
        <f t="shared" si="28"/>
        <v>114171</v>
      </c>
      <c r="EA28" s="6">
        <f t="shared" si="28"/>
        <v>114171</v>
      </c>
      <c r="EB28" s="6">
        <f t="shared" si="28"/>
        <v>114171</v>
      </c>
      <c r="EC28" s="6">
        <f t="shared" si="28"/>
        <v>114171</v>
      </c>
      <c r="ED28" s="6">
        <f t="shared" si="28"/>
        <v>114171</v>
      </c>
      <c r="EE28" s="6">
        <f t="shared" si="28"/>
        <v>114171</v>
      </c>
      <c r="EF28" s="6">
        <f aca="true" t="shared" si="29" ref="EF28:GQ28">ROUND(ABS(EF23)/COS(EF15),0)</f>
        <v>114171</v>
      </c>
      <c r="EG28" s="6">
        <f t="shared" si="29"/>
        <v>114171</v>
      </c>
      <c r="EH28" s="6">
        <f t="shared" si="29"/>
        <v>114171</v>
      </c>
      <c r="EI28" s="6">
        <f t="shared" si="29"/>
        <v>114171</v>
      </c>
      <c r="EJ28" s="6">
        <f t="shared" si="29"/>
        <v>114171</v>
      </c>
      <c r="EK28" s="6">
        <f t="shared" si="29"/>
        <v>114171</v>
      </c>
      <c r="EL28" s="6">
        <f t="shared" si="29"/>
        <v>114171</v>
      </c>
      <c r="EM28" s="6">
        <f t="shared" si="29"/>
        <v>114171</v>
      </c>
      <c r="EN28" s="6">
        <f t="shared" si="29"/>
        <v>114171</v>
      </c>
      <c r="EO28" s="6">
        <f t="shared" si="29"/>
        <v>114171</v>
      </c>
      <c r="EP28" s="6">
        <f t="shared" si="29"/>
        <v>114171</v>
      </c>
      <c r="EQ28" s="6">
        <f t="shared" si="29"/>
        <v>114171</v>
      </c>
      <c r="ER28" s="6">
        <f t="shared" si="29"/>
        <v>114171</v>
      </c>
      <c r="ES28" s="6">
        <f t="shared" si="29"/>
        <v>114171</v>
      </c>
      <c r="ET28" s="6">
        <f t="shared" si="29"/>
        <v>114171</v>
      </c>
      <c r="EU28" s="6">
        <f t="shared" si="29"/>
        <v>114171</v>
      </c>
      <c r="EV28" s="6">
        <f t="shared" si="29"/>
        <v>114171</v>
      </c>
      <c r="EW28" s="6">
        <f t="shared" si="29"/>
        <v>114171</v>
      </c>
      <c r="EX28" s="6">
        <f t="shared" si="29"/>
        <v>114171</v>
      </c>
      <c r="EY28" s="6">
        <f t="shared" si="29"/>
        <v>114171</v>
      </c>
      <c r="EZ28" s="6">
        <f t="shared" si="29"/>
        <v>114171</v>
      </c>
      <c r="FA28" s="6">
        <f t="shared" si="29"/>
        <v>114171</v>
      </c>
      <c r="FB28" s="6">
        <f t="shared" si="29"/>
        <v>114171</v>
      </c>
      <c r="FC28" s="6">
        <f t="shared" si="29"/>
        <v>114171</v>
      </c>
      <c r="FD28" s="6">
        <f t="shared" si="29"/>
        <v>114171</v>
      </c>
      <c r="FE28" s="6">
        <f t="shared" si="29"/>
        <v>114171</v>
      </c>
      <c r="FF28" s="6">
        <f t="shared" si="29"/>
        <v>114171</v>
      </c>
      <c r="FG28" s="6">
        <f t="shared" si="29"/>
        <v>114171</v>
      </c>
      <c r="FH28" s="6">
        <f t="shared" si="29"/>
        <v>114171</v>
      </c>
      <c r="FI28" s="6">
        <f t="shared" si="29"/>
        <v>114171</v>
      </c>
      <c r="FJ28" s="6">
        <f t="shared" si="29"/>
        <v>114171</v>
      </c>
      <c r="FK28" s="6">
        <f t="shared" si="29"/>
        <v>114171</v>
      </c>
      <c r="FL28" s="6">
        <f t="shared" si="29"/>
        <v>114171</v>
      </c>
      <c r="FM28" s="6">
        <f t="shared" si="29"/>
        <v>114171</v>
      </c>
      <c r="FN28" s="6">
        <f t="shared" si="29"/>
        <v>114171</v>
      </c>
      <c r="FO28" s="6">
        <f t="shared" si="29"/>
        <v>114171</v>
      </c>
      <c r="FP28" s="6">
        <f t="shared" si="29"/>
        <v>114171</v>
      </c>
      <c r="FQ28" s="6">
        <f t="shared" si="29"/>
        <v>114171</v>
      </c>
      <c r="FR28" s="6">
        <f t="shared" si="29"/>
        <v>114171</v>
      </c>
      <c r="FS28" s="6">
        <f t="shared" si="29"/>
        <v>114171</v>
      </c>
      <c r="FT28" s="6">
        <f t="shared" si="29"/>
        <v>114171</v>
      </c>
      <c r="FU28" s="6">
        <f t="shared" si="29"/>
        <v>114171</v>
      </c>
      <c r="FV28" s="6">
        <f t="shared" si="29"/>
        <v>114171</v>
      </c>
      <c r="FW28" s="6">
        <f t="shared" si="29"/>
        <v>114171</v>
      </c>
      <c r="FX28" s="6">
        <f t="shared" si="29"/>
        <v>114171</v>
      </c>
      <c r="FY28" s="6">
        <f t="shared" si="29"/>
        <v>114171</v>
      </c>
      <c r="FZ28" s="6">
        <f t="shared" si="29"/>
        <v>114171</v>
      </c>
      <c r="GA28" s="6">
        <f t="shared" si="29"/>
        <v>114171</v>
      </c>
      <c r="GB28" s="6">
        <f t="shared" si="29"/>
        <v>114171</v>
      </c>
      <c r="GC28" s="6">
        <f t="shared" si="29"/>
        <v>114171</v>
      </c>
      <c r="GD28" s="6">
        <f t="shared" si="29"/>
        <v>114171</v>
      </c>
      <c r="GE28" s="6">
        <f t="shared" si="29"/>
        <v>114171</v>
      </c>
      <c r="GF28" s="6">
        <f t="shared" si="29"/>
        <v>114171</v>
      </c>
      <c r="GG28" s="6">
        <f t="shared" si="29"/>
        <v>114171</v>
      </c>
      <c r="GH28" s="6">
        <f t="shared" si="29"/>
        <v>114171</v>
      </c>
      <c r="GI28" s="6">
        <f t="shared" si="29"/>
        <v>114171</v>
      </c>
      <c r="GJ28" s="6">
        <f t="shared" si="29"/>
        <v>114171</v>
      </c>
      <c r="GK28" s="6">
        <f t="shared" si="29"/>
        <v>114171</v>
      </c>
      <c r="GL28" s="6">
        <f t="shared" si="29"/>
        <v>114171</v>
      </c>
      <c r="GM28" s="6">
        <f t="shared" si="29"/>
        <v>114171</v>
      </c>
      <c r="GN28" s="6">
        <f t="shared" si="29"/>
        <v>114171</v>
      </c>
      <c r="GO28" s="6">
        <f t="shared" si="29"/>
        <v>114171</v>
      </c>
      <c r="GP28" s="6">
        <f t="shared" si="29"/>
        <v>114171</v>
      </c>
      <c r="GQ28" s="6">
        <f t="shared" si="29"/>
        <v>114171</v>
      </c>
      <c r="GR28" s="6">
        <f aca="true" t="shared" si="30" ref="GR28:GY28">ROUND(ABS(GR23)/COS(GR15),0)</f>
        <v>114171</v>
      </c>
      <c r="GS28" s="6">
        <f t="shared" si="30"/>
        <v>114171</v>
      </c>
      <c r="GT28" s="6">
        <f t="shared" si="30"/>
        <v>114171</v>
      </c>
      <c r="GU28" s="6">
        <f t="shared" si="30"/>
        <v>114171</v>
      </c>
      <c r="GV28" s="6">
        <f t="shared" si="30"/>
        <v>114171</v>
      </c>
      <c r="GW28" s="6">
        <f t="shared" si="30"/>
        <v>114171</v>
      </c>
      <c r="GX28" s="6">
        <f t="shared" si="30"/>
        <v>114171</v>
      </c>
      <c r="GY28" s="6">
        <f t="shared" si="30"/>
        <v>114171</v>
      </c>
    </row>
    <row r="29" spans="4:207" ht="12.75">
      <c r="D29" s="58"/>
      <c r="E29" s="59"/>
      <c r="F29" s="60"/>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row>
    <row r="31" spans="4:7" ht="15.75">
      <c r="D31" s="30" t="s">
        <v>98</v>
      </c>
      <c r="E31" s="3" t="s">
        <v>2</v>
      </c>
      <c r="F31" s="3" t="s">
        <v>19</v>
      </c>
      <c r="G31" s="73">
        <f>-G3</f>
        <v>-51</v>
      </c>
    </row>
    <row r="32" spans="4:8" ht="12.75">
      <c r="D32" s="30"/>
      <c r="E32" s="3" t="s">
        <v>3</v>
      </c>
      <c r="F32" s="3" t="s">
        <v>19</v>
      </c>
      <c r="G32" s="73">
        <f>+G4</f>
        <v>98</v>
      </c>
      <c r="H32" s="35"/>
    </row>
    <row r="33" ht="12.75">
      <c r="H33" s="35"/>
    </row>
    <row r="34" spans="4:7" ht="12.75">
      <c r="D34" s="30" t="s">
        <v>99</v>
      </c>
      <c r="E34" s="3" t="s">
        <v>2</v>
      </c>
      <c r="F34" s="3" t="s">
        <v>19</v>
      </c>
      <c r="G34" s="73">
        <f>+G6</f>
        <v>0</v>
      </c>
    </row>
    <row r="35" spans="5:8" ht="12.75">
      <c r="E35" s="3" t="s">
        <v>3</v>
      </c>
      <c r="F35" s="3" t="s">
        <v>19</v>
      </c>
      <c r="G35" s="73">
        <f>+G7</f>
        <v>0</v>
      </c>
      <c r="H35" s="35"/>
    </row>
    <row r="36" spans="7:8" ht="12.75">
      <c r="G36" s="31"/>
      <c r="H36" s="35"/>
    </row>
    <row r="37" spans="4:7" ht="15.75">
      <c r="D37" s="30" t="s">
        <v>100</v>
      </c>
      <c r="F37" s="3" t="s">
        <v>19</v>
      </c>
      <c r="G37" s="74">
        <f>+G9</f>
        <v>18</v>
      </c>
    </row>
    <row r="38" spans="4:7" ht="12.75">
      <c r="D38" s="30"/>
      <c r="F38" s="3"/>
      <c r="G38" s="74"/>
    </row>
    <row r="39" spans="4:7" ht="15.75">
      <c r="D39" s="19" t="s">
        <v>153</v>
      </c>
      <c r="F39" s="8" t="s">
        <v>4</v>
      </c>
      <c r="G39" s="3">
        <f>+Table!AP7</f>
        <v>0.015596365540951208</v>
      </c>
    </row>
    <row r="40" spans="4:7" ht="12.75">
      <c r="D40" s="30"/>
      <c r="F40" s="3"/>
      <c r="G40" s="74"/>
    </row>
    <row r="41" spans="7:207" ht="12.75">
      <c r="G41" s="36">
        <f>+DrivingControl!G21</f>
        <v>0</v>
      </c>
      <c r="H41" s="36">
        <f>+DrivingControl!H21</f>
        <v>1</v>
      </c>
      <c r="I41" s="36">
        <f>+DrivingControl!I21</f>
        <v>2</v>
      </c>
      <c r="J41" s="36">
        <f>+DrivingControl!J21</f>
        <v>3</v>
      </c>
      <c r="K41" s="36">
        <f>+DrivingControl!K21</f>
        <v>4</v>
      </c>
      <c r="L41" s="36">
        <f>+DrivingControl!L21</f>
        <v>5</v>
      </c>
      <c r="M41" s="36">
        <f>+DrivingControl!M21</f>
        <v>6</v>
      </c>
      <c r="N41" s="36">
        <f>+DrivingControl!N21</f>
        <v>7</v>
      </c>
      <c r="O41" s="36">
        <f>+DrivingControl!O21</f>
        <v>8</v>
      </c>
      <c r="P41" s="36">
        <f>+DrivingControl!P21</f>
        <v>9</v>
      </c>
      <c r="Q41" s="36">
        <f>+DrivingControl!Q21</f>
        <v>10</v>
      </c>
      <c r="R41" s="36">
        <f>+DrivingControl!R21</f>
        <v>11</v>
      </c>
      <c r="S41" s="36">
        <f>+DrivingControl!S21</f>
        <v>12</v>
      </c>
      <c r="T41" s="36">
        <f>+DrivingControl!T21</f>
        <v>13</v>
      </c>
      <c r="U41" s="36">
        <f>+DrivingControl!U21</f>
        <v>14</v>
      </c>
      <c r="V41" s="36">
        <f>+DrivingControl!V21</f>
        <v>15</v>
      </c>
      <c r="W41" s="36">
        <f>+DrivingControl!W21</f>
        <v>16</v>
      </c>
      <c r="X41" s="36">
        <f>+DrivingControl!X21</f>
        <v>17</v>
      </c>
      <c r="Y41" s="36">
        <f>+DrivingControl!Y21</f>
        <v>18</v>
      </c>
      <c r="Z41" s="36">
        <f>+DrivingControl!Z21</f>
        <v>19</v>
      </c>
      <c r="AA41" s="36">
        <f>+DrivingControl!AA21</f>
        <v>20</v>
      </c>
      <c r="AB41" s="36">
        <f>+DrivingControl!AB21</f>
        <v>21</v>
      </c>
      <c r="AC41" s="36">
        <f>+DrivingControl!AC21</f>
        <v>22</v>
      </c>
      <c r="AD41" s="36">
        <f>+DrivingControl!AD21</f>
        <v>23</v>
      </c>
      <c r="AE41" s="36">
        <f>+DrivingControl!AE21</f>
        <v>24</v>
      </c>
      <c r="AF41" s="36">
        <f>+DrivingControl!AF21</f>
        <v>25</v>
      </c>
      <c r="AG41" s="36">
        <f>+DrivingControl!AG21</f>
        <v>26</v>
      </c>
      <c r="AH41" s="36">
        <f>+DrivingControl!AH21</f>
        <v>27</v>
      </c>
      <c r="AI41" s="36">
        <f>+DrivingControl!AI21</f>
        <v>28</v>
      </c>
      <c r="AJ41" s="36">
        <f>+DrivingControl!AJ21</f>
        <v>29</v>
      </c>
      <c r="AK41" s="36">
        <f>+DrivingControl!AK21</f>
        <v>30</v>
      </c>
      <c r="AL41" s="36">
        <f>+DrivingControl!AL21</f>
        <v>31</v>
      </c>
      <c r="AM41" s="36">
        <f>+DrivingControl!AM21</f>
        <v>32</v>
      </c>
      <c r="AN41" s="36">
        <f>+DrivingControl!AN21</f>
        <v>33</v>
      </c>
      <c r="AO41" s="36">
        <f>+DrivingControl!AO21</f>
        <v>34</v>
      </c>
      <c r="AP41" s="36">
        <f>+DrivingControl!AP21</f>
        <v>35</v>
      </c>
      <c r="AQ41" s="36">
        <f>+DrivingControl!AQ21</f>
        <v>36</v>
      </c>
      <c r="AR41" s="36">
        <f>+DrivingControl!AR21</f>
        <v>37</v>
      </c>
      <c r="AS41" s="36">
        <f>+DrivingControl!AS21</f>
        <v>38</v>
      </c>
      <c r="AT41" s="36">
        <f>+DrivingControl!AT21</f>
        <v>39</v>
      </c>
      <c r="AU41" s="36">
        <f>+DrivingControl!AU21</f>
        <v>40</v>
      </c>
      <c r="AV41" s="36">
        <f>+DrivingControl!AV21</f>
        <v>41</v>
      </c>
      <c r="AW41" s="36">
        <f>+DrivingControl!AW21</f>
        <v>42</v>
      </c>
      <c r="AX41" s="36">
        <f>+DrivingControl!AX21</f>
        <v>43</v>
      </c>
      <c r="AY41" s="36">
        <f>+DrivingControl!AY21</f>
        <v>44</v>
      </c>
      <c r="AZ41" s="36">
        <f>+DrivingControl!AZ21</f>
        <v>45</v>
      </c>
      <c r="BA41" s="36">
        <f>+DrivingControl!BA21</f>
        <v>46</v>
      </c>
      <c r="BB41" s="36">
        <f>+DrivingControl!BB21</f>
        <v>47</v>
      </c>
      <c r="BC41" s="36">
        <f>+DrivingControl!BC21</f>
        <v>48</v>
      </c>
      <c r="BD41" s="36">
        <f>+DrivingControl!BD21</f>
        <v>49</v>
      </c>
      <c r="BE41" s="36">
        <f>+DrivingControl!BE21</f>
        <v>50</v>
      </c>
      <c r="BF41" s="36">
        <f>+DrivingControl!BF21</f>
        <v>51</v>
      </c>
      <c r="BG41" s="36">
        <f>+DrivingControl!BG21</f>
        <v>52</v>
      </c>
      <c r="BH41" s="36">
        <f>+DrivingControl!BH21</f>
        <v>53</v>
      </c>
      <c r="BI41" s="36">
        <f>+DrivingControl!BI21</f>
        <v>54</v>
      </c>
      <c r="BJ41" s="36">
        <f>+DrivingControl!BJ21</f>
        <v>55</v>
      </c>
      <c r="BK41" s="36">
        <f>+DrivingControl!BK21</f>
        <v>56</v>
      </c>
      <c r="BL41" s="36">
        <f>+DrivingControl!BL21</f>
        <v>57</v>
      </c>
      <c r="BM41" s="36">
        <f>+DrivingControl!BM21</f>
        <v>58</v>
      </c>
      <c r="BN41" s="36">
        <f>+DrivingControl!BN21</f>
        <v>59</v>
      </c>
      <c r="BO41" s="36">
        <f>+DrivingControl!BO21</f>
        <v>60</v>
      </c>
      <c r="BP41" s="36">
        <f>+DrivingControl!BP21</f>
        <v>61</v>
      </c>
      <c r="BQ41" s="36">
        <f>+DrivingControl!BQ21</f>
        <v>62</v>
      </c>
      <c r="BR41" s="36">
        <f>+DrivingControl!BR21</f>
        <v>63</v>
      </c>
      <c r="BS41" s="36">
        <f>+DrivingControl!BS21</f>
        <v>64</v>
      </c>
      <c r="BT41" s="36">
        <f>+DrivingControl!BT21</f>
        <v>0</v>
      </c>
      <c r="BU41" s="36">
        <f>+DrivingControl!BU21</f>
        <v>0</v>
      </c>
      <c r="BV41" s="36">
        <f>+DrivingControl!BV21</f>
        <v>0</v>
      </c>
      <c r="BW41" s="36">
        <f>+DrivingControl!BW21</f>
        <v>0</v>
      </c>
      <c r="BX41" s="36">
        <f>+DrivingControl!BX21</f>
        <v>0</v>
      </c>
      <c r="BY41" s="36">
        <f>+DrivingControl!BY21</f>
        <v>0</v>
      </c>
      <c r="BZ41" s="36">
        <f>+DrivingControl!BZ21</f>
        <v>0</v>
      </c>
      <c r="CA41" s="36">
        <f>+DrivingControl!CA21</f>
        <v>0</v>
      </c>
      <c r="CB41" s="36">
        <f>+DrivingControl!CB21</f>
        <v>0</v>
      </c>
      <c r="CC41" s="36">
        <f>+DrivingControl!CC21</f>
        <v>0</v>
      </c>
      <c r="CD41" s="36">
        <f>+DrivingControl!CD21</f>
        <v>0</v>
      </c>
      <c r="CE41" s="36">
        <f>+DrivingControl!CE21</f>
        <v>0</v>
      </c>
      <c r="CF41" s="36">
        <f>+DrivingControl!CF21</f>
        <v>0</v>
      </c>
      <c r="CG41" s="36">
        <f>+DrivingControl!CG21</f>
        <v>0</v>
      </c>
      <c r="CH41" s="36">
        <f>+DrivingControl!CH21</f>
        <v>0</v>
      </c>
      <c r="CI41" s="36">
        <f>+DrivingControl!CI21</f>
        <v>0</v>
      </c>
      <c r="CJ41" s="36">
        <f>+DrivingControl!CJ21</f>
        <v>0</v>
      </c>
      <c r="CK41" s="36">
        <f>+DrivingControl!CK21</f>
        <v>0</v>
      </c>
      <c r="CL41" s="36">
        <f>+DrivingControl!CL21</f>
        <v>0</v>
      </c>
      <c r="CM41" s="36">
        <f>+DrivingControl!CM21</f>
        <v>0</v>
      </c>
      <c r="CN41" s="36">
        <f>+DrivingControl!CN21</f>
        <v>0</v>
      </c>
      <c r="CO41" s="36">
        <f>+DrivingControl!CO21</f>
        <v>0</v>
      </c>
      <c r="CP41" s="36">
        <f>+DrivingControl!CP21</f>
        <v>0</v>
      </c>
      <c r="CQ41" s="36">
        <f>+DrivingControl!CQ21</f>
        <v>0</v>
      </c>
      <c r="CR41" s="36">
        <f>+DrivingControl!CR21</f>
        <v>0</v>
      </c>
      <c r="CS41" s="36">
        <f>+DrivingControl!CS21</f>
        <v>0</v>
      </c>
      <c r="CT41" s="36">
        <f>+DrivingControl!CT21</f>
        <v>0</v>
      </c>
      <c r="CU41" s="36">
        <f>+DrivingControl!CU21</f>
        <v>0</v>
      </c>
      <c r="CV41" s="36">
        <f>+DrivingControl!CV21</f>
        <v>0</v>
      </c>
      <c r="CW41" s="36">
        <f>+DrivingControl!CW21</f>
        <v>0</v>
      </c>
      <c r="CX41" s="36">
        <f>+DrivingControl!CX21</f>
        <v>0</v>
      </c>
      <c r="CY41" s="36">
        <f>+DrivingControl!CY21</f>
        <v>0</v>
      </c>
      <c r="CZ41" s="36">
        <f>+DrivingControl!CZ21</f>
        <v>0</v>
      </c>
      <c r="DA41" s="36">
        <f>+DrivingControl!DA21</f>
        <v>0</v>
      </c>
      <c r="DB41" s="36">
        <f>+DrivingControl!DB21</f>
        <v>0</v>
      </c>
      <c r="DC41" s="36">
        <f>+DrivingControl!DC21</f>
        <v>0</v>
      </c>
      <c r="DD41" s="36">
        <f>+DrivingControl!DD21</f>
        <v>0</v>
      </c>
      <c r="DE41" s="36">
        <f>+DrivingControl!DE21</f>
        <v>0</v>
      </c>
      <c r="DF41" s="36">
        <f>+DrivingControl!DF21</f>
        <v>0</v>
      </c>
      <c r="DG41" s="36">
        <f>+DrivingControl!DG21</f>
        <v>0</v>
      </c>
      <c r="DH41" s="36">
        <f>+DrivingControl!DH21</f>
        <v>0</v>
      </c>
      <c r="DI41" s="36">
        <f>+DrivingControl!DI21</f>
        <v>0</v>
      </c>
      <c r="DJ41" s="36">
        <f>+DrivingControl!DJ21</f>
        <v>0</v>
      </c>
      <c r="DK41" s="36">
        <f>+DrivingControl!DK21</f>
        <v>0</v>
      </c>
      <c r="DL41" s="36">
        <f>+DrivingControl!DL21</f>
        <v>0</v>
      </c>
      <c r="DM41" s="36">
        <f>+DrivingControl!DM21</f>
        <v>0</v>
      </c>
      <c r="DN41" s="36">
        <f>+DrivingControl!DN21</f>
        <v>0</v>
      </c>
      <c r="DO41" s="36">
        <f>+DrivingControl!DO21</f>
        <v>0</v>
      </c>
      <c r="DP41" s="36">
        <f>+DrivingControl!DP21</f>
        <v>0</v>
      </c>
      <c r="DQ41" s="36">
        <f>+DrivingControl!DQ21</f>
        <v>0</v>
      </c>
      <c r="DR41" s="36">
        <f>+DrivingControl!DR21</f>
        <v>0</v>
      </c>
      <c r="DS41" s="36">
        <f>+DrivingControl!DS21</f>
        <v>0</v>
      </c>
      <c r="DT41" s="36">
        <f>+DrivingControl!DT21</f>
        <v>0</v>
      </c>
      <c r="DU41" s="36">
        <f>+DrivingControl!DU21</f>
        <v>0</v>
      </c>
      <c r="DV41" s="36">
        <f>+DrivingControl!DV21</f>
        <v>0</v>
      </c>
      <c r="DW41" s="36">
        <f>+DrivingControl!DW21</f>
        <v>0</v>
      </c>
      <c r="DX41" s="36">
        <f>+DrivingControl!DX21</f>
        <v>0</v>
      </c>
      <c r="DY41" s="36">
        <f>+DrivingControl!DY21</f>
        <v>0</v>
      </c>
      <c r="DZ41" s="36">
        <f>+DrivingControl!DZ21</f>
        <v>0</v>
      </c>
      <c r="EA41" s="36">
        <f>+DrivingControl!EA21</f>
        <v>0</v>
      </c>
      <c r="EB41" s="36">
        <f>+DrivingControl!EB21</f>
        <v>0</v>
      </c>
      <c r="EC41" s="36">
        <f>+DrivingControl!EC21</f>
        <v>0</v>
      </c>
      <c r="ED41" s="36">
        <f>+DrivingControl!ED21</f>
        <v>0</v>
      </c>
      <c r="EE41" s="36">
        <f>+DrivingControl!EE21</f>
        <v>0</v>
      </c>
      <c r="EF41" s="36">
        <f>+DrivingControl!EF21</f>
        <v>0</v>
      </c>
      <c r="EG41" s="36">
        <f>+DrivingControl!EG21</f>
        <v>0</v>
      </c>
      <c r="EH41" s="36">
        <f>+DrivingControl!EH21</f>
        <v>0</v>
      </c>
      <c r="EI41" s="36">
        <f>+DrivingControl!EI21</f>
        <v>0</v>
      </c>
      <c r="EJ41" s="36">
        <f>+DrivingControl!EJ21</f>
        <v>0</v>
      </c>
      <c r="EK41" s="36">
        <f>+DrivingControl!EK21</f>
        <v>0</v>
      </c>
      <c r="EL41" s="36">
        <f>+DrivingControl!EL21</f>
        <v>0</v>
      </c>
      <c r="EM41" s="36">
        <f>+DrivingControl!EM21</f>
        <v>0</v>
      </c>
      <c r="EN41" s="36">
        <f>+DrivingControl!EN21</f>
        <v>0</v>
      </c>
      <c r="EO41" s="36">
        <f>+DrivingControl!EO21</f>
        <v>0</v>
      </c>
      <c r="EP41" s="36">
        <f>+DrivingControl!EP21</f>
        <v>0</v>
      </c>
      <c r="EQ41" s="36">
        <f>+DrivingControl!EQ21</f>
        <v>0</v>
      </c>
      <c r="ER41" s="36">
        <f>+DrivingControl!ER21</f>
        <v>0</v>
      </c>
      <c r="ES41" s="36">
        <f>+DrivingControl!ES21</f>
        <v>0</v>
      </c>
      <c r="ET41" s="36">
        <f>+DrivingControl!ET21</f>
        <v>0</v>
      </c>
      <c r="EU41" s="36">
        <f>+DrivingControl!EU21</f>
        <v>0</v>
      </c>
      <c r="EV41" s="36">
        <f>+DrivingControl!EV21</f>
        <v>0</v>
      </c>
      <c r="EW41" s="36">
        <f>+DrivingControl!EW21</f>
        <v>0</v>
      </c>
      <c r="EX41" s="36">
        <f>+DrivingControl!EX21</f>
        <v>0</v>
      </c>
      <c r="EY41" s="36">
        <f>+DrivingControl!EY21</f>
        <v>0</v>
      </c>
      <c r="EZ41" s="36">
        <f>+DrivingControl!EZ21</f>
        <v>0</v>
      </c>
      <c r="FA41" s="36">
        <f>+DrivingControl!FA21</f>
        <v>0</v>
      </c>
      <c r="FB41" s="36">
        <f>+DrivingControl!FB21</f>
        <v>0</v>
      </c>
      <c r="FC41" s="36">
        <f>+DrivingControl!FC21</f>
        <v>0</v>
      </c>
      <c r="FD41" s="36">
        <f>+DrivingControl!FD21</f>
        <v>0</v>
      </c>
      <c r="FE41" s="36">
        <f>+DrivingControl!FE21</f>
        <v>0</v>
      </c>
      <c r="FF41" s="36">
        <f>+DrivingControl!FF21</f>
        <v>0</v>
      </c>
      <c r="FG41" s="36">
        <f>+DrivingControl!FG21</f>
        <v>0</v>
      </c>
      <c r="FH41" s="36">
        <f>+DrivingControl!FH21</f>
        <v>0</v>
      </c>
      <c r="FI41" s="36">
        <f>+DrivingControl!FI21</f>
        <v>0</v>
      </c>
      <c r="FJ41" s="36">
        <f>+DrivingControl!FJ21</f>
        <v>0</v>
      </c>
      <c r="FK41" s="36">
        <f>+DrivingControl!FK21</f>
        <v>0</v>
      </c>
      <c r="FL41" s="36">
        <f>+DrivingControl!FL21</f>
        <v>0</v>
      </c>
      <c r="FM41" s="36">
        <f>+DrivingControl!FM21</f>
        <v>0</v>
      </c>
      <c r="FN41" s="36">
        <f>+DrivingControl!FN21</f>
        <v>0</v>
      </c>
      <c r="FO41" s="36">
        <f>+DrivingControl!FO21</f>
        <v>0</v>
      </c>
      <c r="FP41" s="36">
        <f>+DrivingControl!FP21</f>
        <v>0</v>
      </c>
      <c r="FQ41" s="36">
        <f>+DrivingControl!FQ21</f>
        <v>0</v>
      </c>
      <c r="FR41" s="36">
        <f>+DrivingControl!FR21</f>
        <v>0</v>
      </c>
      <c r="FS41" s="36">
        <f>+DrivingControl!FS21</f>
        <v>0</v>
      </c>
      <c r="FT41" s="36">
        <f>+DrivingControl!FT21</f>
        <v>0</v>
      </c>
      <c r="FU41" s="36">
        <f>+DrivingControl!FU21</f>
        <v>0</v>
      </c>
      <c r="FV41" s="36">
        <f>+DrivingControl!FV21</f>
        <v>0</v>
      </c>
      <c r="FW41" s="36">
        <f>+DrivingControl!FW21</f>
        <v>0</v>
      </c>
      <c r="FX41" s="36">
        <f>+DrivingControl!FX21</f>
        <v>0</v>
      </c>
      <c r="FY41" s="36">
        <f>+DrivingControl!FY21</f>
        <v>0</v>
      </c>
      <c r="FZ41" s="36">
        <f>+DrivingControl!FZ21</f>
        <v>0</v>
      </c>
      <c r="GA41" s="36">
        <f>+DrivingControl!GA21</f>
        <v>0</v>
      </c>
      <c r="GB41" s="36">
        <f>+DrivingControl!GB21</f>
        <v>0</v>
      </c>
      <c r="GC41" s="36">
        <f>+DrivingControl!GC21</f>
        <v>0</v>
      </c>
      <c r="GD41" s="36">
        <f>+DrivingControl!GD21</f>
        <v>0</v>
      </c>
      <c r="GE41" s="36">
        <f>+DrivingControl!GE21</f>
        <v>0</v>
      </c>
      <c r="GF41" s="36">
        <f>+DrivingControl!GF21</f>
        <v>0</v>
      </c>
      <c r="GG41" s="36">
        <f>+DrivingControl!GG21</f>
        <v>0</v>
      </c>
      <c r="GH41" s="36">
        <f>+DrivingControl!GH21</f>
        <v>0</v>
      </c>
      <c r="GI41" s="36">
        <f>+DrivingControl!GI21</f>
        <v>0</v>
      </c>
      <c r="GJ41" s="36">
        <f>+DrivingControl!GJ21</f>
        <v>0</v>
      </c>
      <c r="GK41" s="36">
        <f>+DrivingControl!GK21</f>
        <v>0</v>
      </c>
      <c r="GL41" s="36">
        <f>+DrivingControl!GL21</f>
        <v>0</v>
      </c>
      <c r="GM41" s="36">
        <f>+DrivingControl!GM21</f>
        <v>0</v>
      </c>
      <c r="GN41" s="36">
        <f>+DrivingControl!GN21</f>
        <v>0</v>
      </c>
      <c r="GO41" s="36">
        <f>+DrivingControl!GO21</f>
        <v>0</v>
      </c>
      <c r="GP41" s="36">
        <f>+DrivingControl!GP21</f>
        <v>0</v>
      </c>
      <c r="GQ41" s="36">
        <f>+DrivingControl!GQ21</f>
        <v>0</v>
      </c>
      <c r="GR41" s="36">
        <f>+DrivingControl!GR21</f>
        <v>0</v>
      </c>
      <c r="GS41" s="36">
        <f>+DrivingControl!GS21</f>
        <v>0</v>
      </c>
      <c r="GT41" s="36">
        <f>+DrivingControl!GT21</f>
        <v>0</v>
      </c>
      <c r="GU41" s="36">
        <f>+DrivingControl!GU21</f>
        <v>0</v>
      </c>
      <c r="GV41" s="36">
        <f>+DrivingControl!GV21</f>
        <v>0</v>
      </c>
      <c r="GW41" s="36">
        <f>+DrivingControl!GW21</f>
        <v>0</v>
      </c>
      <c r="GX41" s="36">
        <f>+DrivingControl!GX21</f>
        <v>0</v>
      </c>
      <c r="GY41" s="36">
        <f>+DrivingControl!GY21</f>
        <v>0</v>
      </c>
    </row>
    <row r="42" spans="4:207" ht="15.75">
      <c r="D42" s="25" t="s">
        <v>29</v>
      </c>
      <c r="F42" s="8" t="s">
        <v>4</v>
      </c>
      <c r="G42" s="3">
        <f>IF(DrivingControl!G102=0,$G$39,DrivingControl!G102)</f>
        <v>0.015596365540951208</v>
      </c>
      <c r="H42" s="3">
        <f>IF(DrivingControl!H102=0,$G$39,DrivingControl!H102)</f>
        <v>-13.88694</v>
      </c>
      <c r="I42" s="3">
        <f>IF(DrivingControl!I102=0,$G$39,DrivingControl!I102)</f>
        <v>-14.456898</v>
      </c>
      <c r="J42" s="3">
        <f>IF(DrivingControl!J102=0,$G$39,DrivingControl!J102)</f>
        <v>-10.330711</v>
      </c>
      <c r="K42" s="3">
        <f>IF(DrivingControl!K102=0,$G$39,DrivingControl!K102)</f>
        <v>-9.098117</v>
      </c>
      <c r="L42" s="3">
        <f>IF(DrivingControl!L102=0,$G$39,DrivingControl!L102)</f>
        <v>12.471682</v>
      </c>
      <c r="M42" s="3">
        <f>IF(DrivingControl!M102=0,$G$39,DrivingControl!M102)</f>
        <v>11.238347</v>
      </c>
      <c r="N42" s="3">
        <f>IF(DrivingControl!N102=0,$G$39,DrivingControl!N102)</f>
        <v>-1.970601</v>
      </c>
      <c r="O42" s="3">
        <f>IF(DrivingControl!O102=0,$G$39,DrivingControl!O102)</f>
        <v>1.342698</v>
      </c>
      <c r="P42" s="3">
        <f>IF(DrivingControl!P102=0,$G$39,DrivingControl!P102)</f>
        <v>-1.296804</v>
      </c>
      <c r="Q42" s="3">
        <f>IF(DrivingControl!Q102=0,$G$39,DrivingControl!Q102)</f>
        <v>1.342698</v>
      </c>
      <c r="R42" s="3">
        <f>IF(DrivingControl!R102=0,$G$39,DrivingControl!R102)</f>
        <v>-1.296804</v>
      </c>
      <c r="S42" s="3">
        <f>IF(DrivingControl!S102=0,$G$39,DrivingControl!S102)</f>
        <v>1.342698</v>
      </c>
      <c r="T42" s="3">
        <f>IF(DrivingControl!T102=0,$G$39,DrivingControl!T102)</f>
        <v>-3.967735</v>
      </c>
      <c r="U42" s="3">
        <f>IF(DrivingControl!U102=0,$G$39,DrivingControl!U102)</f>
        <v>13.079222</v>
      </c>
      <c r="V42" s="3">
        <f>IF(DrivingControl!V102=0,$G$39,DrivingControl!V102)</f>
        <v>5.423364</v>
      </c>
      <c r="W42" s="3">
        <f>IF(DrivingControl!W102=0,$G$39,DrivingControl!W102)</f>
        <v>2.719132</v>
      </c>
      <c r="X42" s="3">
        <f>IF(DrivingControl!X102=0,$G$39,DrivingControl!X102)</f>
        <v>-22.441695</v>
      </c>
      <c r="Y42" s="3">
        <f>IF(DrivingControl!Y102=0,$G$39,DrivingControl!Y102)</f>
        <v>-15.019775</v>
      </c>
      <c r="Z42" s="3">
        <f>IF(DrivingControl!Z102=0,$G$39,DrivingControl!Z102)</f>
        <v>-14.456898</v>
      </c>
      <c r="AA42" s="3">
        <f>IF(DrivingControl!AA102=0,$G$39,DrivingControl!AA102)</f>
        <v>-10.938634</v>
      </c>
      <c r="AB42" s="3">
        <f>IF(DrivingControl!AB102=0,$G$39,DrivingControl!AB102)</f>
        <v>-9.098117</v>
      </c>
      <c r="AC42" s="3">
        <f>IF(DrivingControl!AC102=0,$G$39,DrivingControl!AC102)</f>
        <v>4.079581</v>
      </c>
      <c r="AD42" s="3">
        <f>IF(DrivingControl!AD102=0,$G$39,DrivingControl!AD102)</f>
        <v>-1.296804</v>
      </c>
      <c r="AE42" s="3">
        <f>IF(DrivingControl!AE102=0,$G$39,DrivingControl!AE102)</f>
        <v>1.342698</v>
      </c>
      <c r="AF42" s="3">
        <f>IF(DrivingControl!AF102=0,$G$39,DrivingControl!AF102)</f>
        <v>-1.296804</v>
      </c>
      <c r="AG42" s="3">
        <f>IF(DrivingControl!AG102=0,$G$39,DrivingControl!AG102)</f>
        <v>1.342698</v>
      </c>
      <c r="AH42" s="3">
        <f>IF(DrivingControl!AH102=0,$G$39,DrivingControl!AH102)</f>
        <v>-1.296804</v>
      </c>
      <c r="AI42" s="3">
        <f>IF(DrivingControl!AI102=0,$G$39,DrivingControl!AI102)</f>
        <v>0.648655</v>
      </c>
      <c r="AJ42" s="3">
        <f>IF(DrivingControl!AJ102=0,$G$39,DrivingControl!AJ102)</f>
        <v>-0.619079</v>
      </c>
      <c r="AK42" s="3">
        <f>IF(DrivingControl!AK102=0,$G$39,DrivingControl!AK102)</f>
        <v>-0.049202</v>
      </c>
      <c r="AL42" s="3">
        <f>IF(DrivingControl!AL102=0,$G$39,DrivingControl!AL102)</f>
        <v>-11.540733</v>
      </c>
      <c r="AM42" s="3">
        <f>IF(DrivingControl!AM102=0,$G$39,DrivingControl!AM102)</f>
        <v>-3.967735</v>
      </c>
      <c r="AN42" s="3">
        <f>IF(DrivingControl!AN102=0,$G$39,DrivingControl!AN102)</f>
        <v>-1.970601</v>
      </c>
      <c r="AO42" s="3">
        <f>IF(DrivingControl!AO102=0,$G$39,DrivingControl!AO102)</f>
        <v>12.471682</v>
      </c>
      <c r="AP42" s="3">
        <f>IF(DrivingControl!AP102=0,$G$39,DrivingControl!AP102)</f>
        <v>23.13268</v>
      </c>
      <c r="AQ42" s="3">
        <f>IF(DrivingControl!AQ102=0,$G$39,DrivingControl!AQ102)</f>
        <v>15.443529</v>
      </c>
      <c r="AR42" s="3">
        <f>IF(DrivingControl!AR102=0,$G$39,DrivingControl!AR102)</f>
        <v>14.274993</v>
      </c>
      <c r="AS42" s="3">
        <f>IF(DrivingControl!AS102=0,$G$39,DrivingControl!AS102)</f>
        <v>8.057446</v>
      </c>
      <c r="AT42" s="3">
        <f>IF(DrivingControl!AT102=0,$G$39,DrivingControl!AT102)</f>
        <v>5.423364</v>
      </c>
      <c r="AU42" s="3">
        <f>IF(DrivingControl!AU102=0,$G$39,DrivingControl!AU102)</f>
        <v>-17.195728</v>
      </c>
      <c r="AV42" s="3">
        <f>IF(DrivingControl!AV102=0,$G$39,DrivingControl!AV102)</f>
        <v>-16.663562</v>
      </c>
      <c r="AW42" s="3">
        <f>IF(DrivingControl!AW102=0,$G$39,DrivingControl!AW102)</f>
        <v>15.443529</v>
      </c>
      <c r="AX42" s="3">
        <f>IF(DrivingControl!AX102=0,$G$39,DrivingControl!AX102)</f>
        <v>8.057446</v>
      </c>
      <c r="AY42" s="3">
        <f>IF(DrivingControl!AY102=0,$G$39,DrivingControl!AY102)</f>
        <v>0.648655</v>
      </c>
      <c r="AZ42" s="3">
        <f>IF(DrivingControl!AZ102=0,$G$39,DrivingControl!AZ102)</f>
        <v>-0.619079</v>
      </c>
      <c r="BA42" s="3">
        <f>IF(DrivingControl!BA102=0,$G$39,DrivingControl!BA102)</f>
        <v>0.648655</v>
      </c>
      <c r="BB42" s="3">
        <f>IF(DrivingControl!BB102=0,$G$39,DrivingControl!BB102)</f>
        <v>-0.619079</v>
      </c>
      <c r="BC42" s="3">
        <f>IF(DrivingControl!BC102=0,$G$39,DrivingControl!BC102)</f>
        <v>0.648655</v>
      </c>
      <c r="BD42" s="3">
        <f>IF(DrivingControl!BD102=0,$G$39,DrivingControl!BD102)</f>
        <v>8.057446</v>
      </c>
      <c r="BE42" s="3">
        <f>IF(DrivingControl!BE102=0,$G$39,DrivingControl!BE102)</f>
        <v>1.342698</v>
      </c>
      <c r="BF42" s="3">
        <f>IF(DrivingControl!BF102=0,$G$39,DrivingControl!BF102)</f>
        <v>-1.296804</v>
      </c>
      <c r="BG42" s="3">
        <f>IF(DrivingControl!BG102=0,$G$39,DrivingControl!BG102)</f>
        <v>-22.441695</v>
      </c>
      <c r="BH42" s="3">
        <f>IF(DrivingControl!BH102=0,$G$39,DrivingControl!BH102)</f>
        <v>-15.575338</v>
      </c>
      <c r="BI42" s="3">
        <f>IF(DrivingControl!BI102=0,$G$39,DrivingControl!BI102)</f>
        <v>-15.019775</v>
      </c>
      <c r="BJ42" s="3">
        <f>IF(DrivingControl!BJ102=0,$G$39,DrivingControl!BJ102)</f>
        <v>-7.209894</v>
      </c>
      <c r="BK42" s="3">
        <f>IF(DrivingControl!BK102=0,$G$39,DrivingControl!BK102)</f>
        <v>-0.619079</v>
      </c>
      <c r="BL42" s="3">
        <f>IF(DrivingControl!BL102=0,$G$39,DrivingControl!BL102)</f>
        <v>0.648655</v>
      </c>
      <c r="BM42" s="3">
        <f>IF(DrivingControl!BM102=0,$G$39,DrivingControl!BM102)</f>
        <v>-0.619079</v>
      </c>
      <c r="BN42" s="3">
        <f>IF(DrivingControl!BN102=0,$G$39,DrivingControl!BN102)</f>
        <v>1.342698</v>
      </c>
      <c r="BO42" s="3">
        <f>IF(DrivingControl!BO102=0,$G$39,DrivingControl!BO102)</f>
        <v>-1.970601</v>
      </c>
      <c r="BP42" s="3">
        <f>IF(DrivingControl!BP102=0,$G$39,DrivingControl!BP102)</f>
        <v>2.032877</v>
      </c>
      <c r="BQ42" s="3">
        <f>IF(DrivingControl!BQ102=0,$G$39,DrivingControl!BQ102)</f>
        <v>-1.296804</v>
      </c>
      <c r="BR42" s="3">
        <f>IF(DrivingControl!BR102=0,$G$39,DrivingControl!BR102)</f>
        <v>1.342698</v>
      </c>
      <c r="BS42" s="3">
        <f>IF(DrivingControl!BS102=0,$G$39,DrivingControl!BS102)</f>
        <v>-1.970601</v>
      </c>
      <c r="BT42" s="3">
        <f>IF(DrivingControl!BT102=0,$G$39,DrivingControl!BT102)</f>
        <v>0.015596365540951208</v>
      </c>
      <c r="BU42" s="3">
        <f>IF(DrivingControl!BU102=0,$G$39,DrivingControl!BU102)</f>
        <v>0.015596365540951208</v>
      </c>
      <c r="BV42" s="3">
        <f>IF(DrivingControl!BV102=0,$G$39,DrivingControl!BV102)</f>
        <v>0.015596365540951208</v>
      </c>
      <c r="BW42" s="3">
        <f>IF(DrivingControl!BW102=0,$G$39,DrivingControl!BW102)</f>
        <v>0.015596365540951208</v>
      </c>
      <c r="BX42" s="3">
        <f>IF(DrivingControl!BX102=0,$G$39,DrivingControl!BX102)</f>
        <v>0.015596365540951208</v>
      </c>
      <c r="BY42" s="3">
        <f>IF(DrivingControl!BY102=0,$G$39,DrivingControl!BY102)</f>
        <v>0.015596365540951208</v>
      </c>
      <c r="BZ42" s="3">
        <f>IF(DrivingControl!BZ102=0,$G$39,DrivingControl!BZ102)</f>
        <v>0.015596365540951208</v>
      </c>
      <c r="CA42" s="3">
        <f>IF(DrivingControl!CA102=0,$G$39,DrivingControl!CA102)</f>
        <v>0.015596365540951208</v>
      </c>
      <c r="CB42" s="3">
        <f>IF(DrivingControl!CB102=0,$G$39,DrivingControl!CB102)</f>
        <v>0.015596365540951208</v>
      </c>
      <c r="CC42" s="3">
        <f>IF(DrivingControl!CC102=0,$G$39,DrivingControl!CC102)</f>
        <v>0.015596365540951208</v>
      </c>
      <c r="CD42" s="3">
        <f>IF(DrivingControl!CD102=0,$G$39,DrivingControl!CD102)</f>
        <v>0.015596365540951208</v>
      </c>
      <c r="CE42" s="3">
        <f>IF(DrivingControl!CE102=0,$G$39,DrivingControl!CE102)</f>
        <v>0.015596365540951208</v>
      </c>
      <c r="CF42" s="3">
        <f>IF(DrivingControl!CF102=0,$G$39,DrivingControl!CF102)</f>
        <v>0.015596365540951208</v>
      </c>
      <c r="CG42" s="3">
        <f>IF(DrivingControl!CG102=0,$G$39,DrivingControl!CG102)</f>
        <v>0.015596365540951208</v>
      </c>
      <c r="CH42" s="3">
        <f>IF(DrivingControl!CH102=0,$G$39,DrivingControl!CH102)</f>
        <v>0.015596365540951208</v>
      </c>
      <c r="CI42" s="3">
        <f>IF(DrivingControl!CI102=0,$G$39,DrivingControl!CI102)</f>
        <v>0.015596365540951208</v>
      </c>
      <c r="CJ42" s="3">
        <f>IF(DrivingControl!CJ102=0,$G$39,DrivingControl!CJ102)</f>
        <v>0.015596365540951208</v>
      </c>
      <c r="CK42" s="3">
        <f>IF(DrivingControl!CK102=0,$G$39,DrivingControl!CK102)</f>
        <v>0.015596365540951208</v>
      </c>
      <c r="CL42" s="3">
        <f>IF(DrivingControl!CL102=0,$G$39,DrivingControl!CL102)</f>
        <v>0.015596365540951208</v>
      </c>
      <c r="CM42" s="3">
        <f>IF(DrivingControl!CM102=0,$G$39,DrivingControl!CM102)</f>
        <v>0.015596365540951208</v>
      </c>
      <c r="CN42" s="3">
        <f>IF(DrivingControl!CN102=0,$G$39,DrivingControl!CN102)</f>
        <v>0.015596365540951208</v>
      </c>
      <c r="CO42" s="3">
        <f>IF(DrivingControl!CO102=0,$G$39,DrivingControl!CO102)</f>
        <v>0.015596365540951208</v>
      </c>
      <c r="CP42" s="3">
        <f>IF(DrivingControl!CP102=0,$G$39,DrivingControl!CP102)</f>
        <v>0.015596365540951208</v>
      </c>
      <c r="CQ42" s="3">
        <f>IF(DrivingControl!CQ102=0,$G$39,DrivingControl!CQ102)</f>
        <v>0.015596365540951208</v>
      </c>
      <c r="CR42" s="3">
        <f>IF(DrivingControl!CR102=0,$G$39,DrivingControl!CR102)</f>
        <v>0.015596365540951208</v>
      </c>
      <c r="CS42" s="3">
        <f>IF(DrivingControl!CS102=0,$G$39,DrivingControl!CS102)</f>
        <v>0.015596365540951208</v>
      </c>
      <c r="CT42" s="3">
        <f>IF(DrivingControl!CT102=0,$G$39,DrivingControl!CT102)</f>
        <v>0.015596365540951208</v>
      </c>
      <c r="CU42" s="3">
        <f>IF(DrivingControl!CU102=0,$G$39,DrivingControl!CU102)</f>
        <v>0.015596365540951208</v>
      </c>
      <c r="CV42" s="3">
        <f>IF(DrivingControl!CV102=0,$G$39,DrivingControl!CV102)</f>
        <v>0.015596365540951208</v>
      </c>
      <c r="CW42" s="3">
        <f>IF(DrivingControl!CW102=0,$G$39,DrivingControl!CW102)</f>
        <v>0.015596365540951208</v>
      </c>
      <c r="CX42" s="3">
        <f>IF(DrivingControl!CX102=0,$G$39,DrivingControl!CX102)</f>
        <v>0.015596365540951208</v>
      </c>
      <c r="CY42" s="3">
        <f>IF(DrivingControl!CY102=0,$G$39,DrivingControl!CY102)</f>
        <v>0.015596365540951208</v>
      </c>
      <c r="CZ42" s="3">
        <f>IF(DrivingControl!CZ102=0,$G$39,DrivingControl!CZ102)</f>
        <v>0.015596365540951208</v>
      </c>
      <c r="DA42" s="3">
        <f>IF(DrivingControl!DA102=0,$G$39,DrivingControl!DA102)</f>
        <v>0.015596365540951208</v>
      </c>
      <c r="DB42" s="3">
        <f>IF(DrivingControl!DB102=0,$G$39,DrivingControl!DB102)</f>
        <v>0.015596365540951208</v>
      </c>
      <c r="DC42" s="3">
        <f>IF(DrivingControl!DC102=0,$G$39,DrivingControl!DC102)</f>
        <v>0.015596365540951208</v>
      </c>
      <c r="DD42" s="3">
        <f>IF(DrivingControl!DD102=0,$G$39,DrivingControl!DD102)</f>
        <v>0.015596365540951208</v>
      </c>
      <c r="DE42" s="3">
        <f>IF(DrivingControl!DE102=0,$G$39,DrivingControl!DE102)</f>
        <v>0.015596365540951208</v>
      </c>
      <c r="DF42" s="3">
        <f>IF(DrivingControl!DF102=0,$G$39,DrivingControl!DF102)</f>
        <v>0.015596365540951208</v>
      </c>
      <c r="DG42" s="3">
        <f>IF(DrivingControl!DG102=0,$G$39,DrivingControl!DG102)</f>
        <v>0.015596365540951208</v>
      </c>
      <c r="DH42" s="3">
        <f>IF(DrivingControl!DH102=0,$G$39,DrivingControl!DH102)</f>
        <v>0.015596365540951208</v>
      </c>
      <c r="DI42" s="3">
        <f>IF(DrivingControl!DI102=0,$G$39,DrivingControl!DI102)</f>
        <v>0.015596365540951208</v>
      </c>
      <c r="DJ42" s="3">
        <f>IF(DrivingControl!DJ102=0,$G$39,DrivingControl!DJ102)</f>
        <v>0.015596365540951208</v>
      </c>
      <c r="DK42" s="3">
        <f>IF(DrivingControl!DK102=0,$G$39,DrivingControl!DK102)</f>
        <v>0.015596365540951208</v>
      </c>
      <c r="DL42" s="3">
        <f>IF(DrivingControl!DL102=0,$G$39,DrivingControl!DL102)</f>
        <v>0.015596365540951208</v>
      </c>
      <c r="DM42" s="3">
        <f>IF(DrivingControl!DM102=0,$G$39,DrivingControl!DM102)</f>
        <v>0.015596365540951208</v>
      </c>
      <c r="DN42" s="3">
        <f>IF(DrivingControl!DN102=0,$G$39,DrivingControl!DN102)</f>
        <v>0.015596365540951208</v>
      </c>
      <c r="DO42" s="3">
        <f>IF(DrivingControl!DO102=0,$G$39,DrivingControl!DO102)</f>
        <v>0.015596365540951208</v>
      </c>
      <c r="DP42" s="3">
        <f>IF(DrivingControl!DP102=0,$G$39,DrivingControl!DP102)</f>
        <v>0.015596365540951208</v>
      </c>
      <c r="DQ42" s="3">
        <f>IF(DrivingControl!DQ102=0,$G$39,DrivingControl!DQ102)</f>
        <v>0.015596365540951208</v>
      </c>
      <c r="DR42" s="3">
        <f>IF(DrivingControl!DR102=0,$G$39,DrivingControl!DR102)</f>
        <v>0.015596365540951208</v>
      </c>
      <c r="DS42" s="3">
        <f>IF(DrivingControl!DS102=0,$G$39,DrivingControl!DS102)</f>
        <v>0.015596365540951208</v>
      </c>
      <c r="DT42" s="3">
        <f>IF(DrivingControl!DT102=0,$G$39,DrivingControl!DT102)</f>
        <v>0.015596365540951208</v>
      </c>
      <c r="DU42" s="3">
        <f>IF(DrivingControl!DU102=0,$G$39,DrivingControl!DU102)</f>
        <v>0.015596365540951208</v>
      </c>
      <c r="DV42" s="3">
        <f>IF(DrivingControl!DV102=0,$G$39,DrivingControl!DV102)</f>
        <v>0.015596365540951208</v>
      </c>
      <c r="DW42" s="3">
        <f>IF(DrivingControl!DW102=0,$G$39,DrivingControl!DW102)</f>
        <v>0.015596365540951208</v>
      </c>
      <c r="DX42" s="3">
        <f>IF(DrivingControl!DX102=0,$G$39,DrivingControl!DX102)</f>
        <v>0.015596365540951208</v>
      </c>
      <c r="DY42" s="3">
        <f>IF(DrivingControl!DY102=0,$G$39,DrivingControl!DY102)</f>
        <v>0.015596365540951208</v>
      </c>
      <c r="DZ42" s="3">
        <f>IF(DrivingControl!DZ102=0,$G$39,DrivingControl!DZ102)</f>
        <v>0.015596365540951208</v>
      </c>
      <c r="EA42" s="3">
        <f>IF(DrivingControl!EA102=0,$G$39,DrivingControl!EA102)</f>
        <v>0.015596365540951208</v>
      </c>
      <c r="EB42" s="3">
        <f>IF(DrivingControl!EB102=0,$G$39,DrivingControl!EB102)</f>
        <v>0.015596365540951208</v>
      </c>
      <c r="EC42" s="3">
        <f>IF(DrivingControl!EC102=0,$G$39,DrivingControl!EC102)</f>
        <v>0.015596365540951208</v>
      </c>
      <c r="ED42" s="3">
        <f>IF(DrivingControl!ED102=0,$G$39,DrivingControl!ED102)</f>
        <v>0.015596365540951208</v>
      </c>
      <c r="EE42" s="3">
        <f>IF(DrivingControl!EE102=0,$G$39,DrivingControl!EE102)</f>
        <v>0.015596365540951208</v>
      </c>
      <c r="EF42" s="3">
        <f>IF(DrivingControl!EF102=0,$G$39,DrivingControl!EF102)</f>
        <v>0.015596365540951208</v>
      </c>
      <c r="EG42" s="3">
        <f>IF(DrivingControl!EG102=0,$G$39,DrivingControl!EG102)</f>
        <v>0.015596365540951208</v>
      </c>
      <c r="EH42" s="3">
        <f>IF(DrivingControl!EH102=0,$G$39,DrivingControl!EH102)</f>
        <v>0.015596365540951208</v>
      </c>
      <c r="EI42" s="3">
        <f>IF(DrivingControl!EI102=0,$G$39,DrivingControl!EI102)</f>
        <v>0.015596365540951208</v>
      </c>
      <c r="EJ42" s="3">
        <f>IF(DrivingControl!EJ102=0,$G$39,DrivingControl!EJ102)</f>
        <v>0.015596365540951208</v>
      </c>
      <c r="EK42" s="3">
        <f>IF(DrivingControl!EK102=0,$G$39,DrivingControl!EK102)</f>
        <v>0.015596365540951208</v>
      </c>
      <c r="EL42" s="3">
        <f>IF(DrivingControl!EL102=0,$G$39,DrivingControl!EL102)</f>
        <v>0.015596365540951208</v>
      </c>
      <c r="EM42" s="3">
        <f>IF(DrivingControl!EM102=0,$G$39,DrivingControl!EM102)</f>
        <v>0.015596365540951208</v>
      </c>
      <c r="EN42" s="3">
        <f>IF(DrivingControl!EN102=0,$G$39,DrivingControl!EN102)</f>
        <v>0.015596365540951208</v>
      </c>
      <c r="EO42" s="3">
        <f>IF(DrivingControl!EO102=0,$G$39,DrivingControl!EO102)</f>
        <v>0.015596365540951208</v>
      </c>
      <c r="EP42" s="3">
        <f>IF(DrivingControl!EP102=0,$G$39,DrivingControl!EP102)</f>
        <v>0.015596365540951208</v>
      </c>
      <c r="EQ42" s="3">
        <f>IF(DrivingControl!EQ102=0,$G$39,DrivingControl!EQ102)</f>
        <v>0.015596365540951208</v>
      </c>
      <c r="ER42" s="3">
        <f>IF(DrivingControl!ER102=0,$G$39,DrivingControl!ER102)</f>
        <v>0.015596365540951208</v>
      </c>
      <c r="ES42" s="3">
        <f>IF(DrivingControl!ES102=0,$G$39,DrivingControl!ES102)</f>
        <v>0.015596365540951208</v>
      </c>
      <c r="ET42" s="3">
        <f>IF(DrivingControl!ET102=0,$G$39,DrivingControl!ET102)</f>
        <v>0.015596365540951208</v>
      </c>
      <c r="EU42" s="3">
        <f>IF(DrivingControl!EU102=0,$G$39,DrivingControl!EU102)</f>
        <v>0.015596365540951208</v>
      </c>
      <c r="EV42" s="3">
        <f>IF(DrivingControl!EV102=0,$G$39,DrivingControl!EV102)</f>
        <v>0.015596365540951208</v>
      </c>
      <c r="EW42" s="3">
        <f>IF(DrivingControl!EW102=0,$G$39,DrivingControl!EW102)</f>
        <v>0.015596365540951208</v>
      </c>
      <c r="EX42" s="3">
        <f>IF(DrivingControl!EX102=0,$G$39,DrivingControl!EX102)</f>
        <v>0.015596365540951208</v>
      </c>
      <c r="EY42" s="3">
        <f>IF(DrivingControl!EY102=0,$G$39,DrivingControl!EY102)</f>
        <v>0.015596365540951208</v>
      </c>
      <c r="EZ42" s="3">
        <f>IF(DrivingControl!EZ102=0,$G$39,DrivingControl!EZ102)</f>
        <v>0.015596365540951208</v>
      </c>
      <c r="FA42" s="3">
        <f>IF(DrivingControl!FA102=0,$G$39,DrivingControl!FA102)</f>
        <v>0.015596365540951208</v>
      </c>
      <c r="FB42" s="3">
        <f>IF(DrivingControl!FB102=0,$G$39,DrivingControl!FB102)</f>
        <v>0.015596365540951208</v>
      </c>
      <c r="FC42" s="3">
        <f>IF(DrivingControl!FC102=0,$G$39,DrivingControl!FC102)</f>
        <v>0.015596365540951208</v>
      </c>
      <c r="FD42" s="3">
        <f>IF(DrivingControl!FD102=0,$G$39,DrivingControl!FD102)</f>
        <v>0.015596365540951208</v>
      </c>
      <c r="FE42" s="3">
        <f>IF(DrivingControl!FE102=0,$G$39,DrivingControl!FE102)</f>
        <v>0.015596365540951208</v>
      </c>
      <c r="FF42" s="3">
        <f>IF(DrivingControl!FF102=0,$G$39,DrivingControl!FF102)</f>
        <v>0.015596365540951208</v>
      </c>
      <c r="FG42" s="3">
        <f>IF(DrivingControl!FG102=0,$G$39,DrivingControl!FG102)</f>
        <v>0.015596365540951208</v>
      </c>
      <c r="FH42" s="3">
        <f>IF(DrivingControl!FH102=0,$G$39,DrivingControl!FH102)</f>
        <v>0.015596365540951208</v>
      </c>
      <c r="FI42" s="3">
        <f>IF(DrivingControl!FI102=0,$G$39,DrivingControl!FI102)</f>
        <v>0.015596365540951208</v>
      </c>
      <c r="FJ42" s="3">
        <f>IF(DrivingControl!FJ102=0,$G$39,DrivingControl!FJ102)</f>
        <v>0.015596365540951208</v>
      </c>
      <c r="FK42" s="3">
        <f>IF(DrivingControl!FK102=0,$G$39,DrivingControl!FK102)</f>
        <v>0.015596365540951208</v>
      </c>
      <c r="FL42" s="3">
        <f>IF(DrivingControl!FL102=0,$G$39,DrivingControl!FL102)</f>
        <v>0.015596365540951208</v>
      </c>
      <c r="FM42" s="3">
        <f>IF(DrivingControl!FM102=0,$G$39,DrivingControl!FM102)</f>
        <v>0.015596365540951208</v>
      </c>
      <c r="FN42" s="3">
        <f>IF(DrivingControl!FN102=0,$G$39,DrivingControl!FN102)</f>
        <v>0.015596365540951208</v>
      </c>
      <c r="FO42" s="3">
        <f>IF(DrivingControl!FO102=0,$G$39,DrivingControl!FO102)</f>
        <v>0.015596365540951208</v>
      </c>
      <c r="FP42" s="3">
        <f>IF(DrivingControl!FP102=0,$G$39,DrivingControl!FP102)</f>
        <v>0.015596365540951208</v>
      </c>
      <c r="FQ42" s="3">
        <f>IF(DrivingControl!FQ102=0,$G$39,DrivingControl!FQ102)</f>
        <v>0.015596365540951208</v>
      </c>
      <c r="FR42" s="3">
        <f>IF(DrivingControl!FR102=0,$G$39,DrivingControl!FR102)</f>
        <v>0.015596365540951208</v>
      </c>
      <c r="FS42" s="3">
        <f>IF(DrivingControl!FS102=0,$G$39,DrivingControl!FS102)</f>
        <v>0.015596365540951208</v>
      </c>
      <c r="FT42" s="3">
        <f>IF(DrivingControl!FT102=0,$G$39,DrivingControl!FT102)</f>
        <v>0.015596365540951208</v>
      </c>
      <c r="FU42" s="3">
        <f>IF(DrivingControl!FU102=0,$G$39,DrivingControl!FU102)</f>
        <v>0.015596365540951208</v>
      </c>
      <c r="FV42" s="3">
        <f>IF(DrivingControl!FV102=0,$G$39,DrivingControl!FV102)</f>
        <v>0.015596365540951208</v>
      </c>
      <c r="FW42" s="3">
        <f>IF(DrivingControl!FW102=0,$G$39,DrivingControl!FW102)</f>
        <v>0.015596365540951208</v>
      </c>
      <c r="FX42" s="3">
        <f>IF(DrivingControl!FX102=0,$G$39,DrivingControl!FX102)</f>
        <v>0.015596365540951208</v>
      </c>
      <c r="FY42" s="3">
        <f>IF(DrivingControl!FY102=0,$G$39,DrivingControl!FY102)</f>
        <v>0.015596365540951208</v>
      </c>
      <c r="FZ42" s="3">
        <f>IF(DrivingControl!FZ102=0,$G$39,DrivingControl!FZ102)</f>
        <v>0.015596365540951208</v>
      </c>
      <c r="GA42" s="3">
        <f>IF(DrivingControl!GA102=0,$G$39,DrivingControl!GA102)</f>
        <v>0.015596365540951208</v>
      </c>
      <c r="GB42" s="3">
        <f>IF(DrivingControl!GB102=0,$G$39,DrivingControl!GB102)</f>
        <v>0.015596365540951208</v>
      </c>
      <c r="GC42" s="3">
        <f>IF(DrivingControl!GC102=0,$G$39,DrivingControl!GC102)</f>
        <v>0.015596365540951208</v>
      </c>
      <c r="GD42" s="3">
        <f>IF(DrivingControl!GD102=0,$G$39,DrivingControl!GD102)</f>
        <v>0.015596365540951208</v>
      </c>
      <c r="GE42" s="3">
        <f>IF(DrivingControl!GE102=0,$G$39,DrivingControl!GE102)</f>
        <v>0.015596365540951208</v>
      </c>
      <c r="GF42" s="3">
        <f>IF(DrivingControl!GF102=0,$G$39,DrivingControl!GF102)</f>
        <v>0.015596365540951208</v>
      </c>
      <c r="GG42" s="3">
        <f>IF(DrivingControl!GG102=0,$G$39,DrivingControl!GG102)</f>
        <v>0.015596365540951208</v>
      </c>
      <c r="GH42" s="3">
        <f>IF(DrivingControl!GH102=0,$G$39,DrivingControl!GH102)</f>
        <v>0.015596365540951208</v>
      </c>
      <c r="GI42" s="3">
        <f>IF(DrivingControl!GI102=0,$G$39,DrivingControl!GI102)</f>
        <v>0.015596365540951208</v>
      </c>
      <c r="GJ42" s="3">
        <f>IF(DrivingControl!GJ102=0,$G$39,DrivingControl!GJ102)</f>
        <v>0.015596365540951208</v>
      </c>
      <c r="GK42" s="3">
        <f>IF(DrivingControl!GK102=0,$G$39,DrivingControl!GK102)</f>
        <v>0.015596365540951208</v>
      </c>
      <c r="GL42" s="3">
        <f>IF(DrivingControl!GL102=0,$G$39,DrivingControl!GL102)</f>
        <v>0.015596365540951208</v>
      </c>
      <c r="GM42" s="3">
        <f>IF(DrivingControl!GM102=0,$G$39,DrivingControl!GM102)</f>
        <v>0.015596365540951208</v>
      </c>
      <c r="GN42" s="3">
        <f>IF(DrivingControl!GN102=0,$G$39,DrivingControl!GN102)</f>
        <v>0.015596365540951208</v>
      </c>
      <c r="GO42" s="3">
        <f>IF(DrivingControl!GO102=0,$G$39,DrivingControl!GO102)</f>
        <v>0.015596365540951208</v>
      </c>
      <c r="GP42" s="3">
        <f>IF(DrivingControl!GP102=0,$G$39,DrivingControl!GP102)</f>
        <v>0.015596365540951208</v>
      </c>
      <c r="GQ42" s="3">
        <f>IF(DrivingControl!GQ102=0,$G$39,DrivingControl!GQ102)</f>
        <v>0.015596365540951208</v>
      </c>
      <c r="GR42" s="3">
        <f>IF(DrivingControl!GR102=0,$G$39,DrivingControl!GR102)</f>
        <v>0.015596365540951208</v>
      </c>
      <c r="GS42" s="3">
        <f>IF(DrivingControl!GS102=0,$G$39,DrivingControl!GS102)</f>
        <v>0.015596365540951208</v>
      </c>
      <c r="GT42" s="3">
        <f>IF(DrivingControl!GT102=0,$G$39,DrivingControl!GT102)</f>
        <v>0.015596365540951208</v>
      </c>
      <c r="GU42" s="3">
        <f>IF(DrivingControl!GU102=0,$G$39,DrivingControl!GU102)</f>
        <v>0.015596365540951208</v>
      </c>
      <c r="GV42" s="3">
        <f>IF(DrivingControl!GV102=0,$G$39,DrivingControl!GV102)</f>
        <v>0.015596365540951208</v>
      </c>
      <c r="GW42" s="3">
        <f>IF(DrivingControl!GW102=0,$G$39,DrivingControl!GW102)</f>
        <v>0.015596365540951208</v>
      </c>
      <c r="GX42" s="3">
        <f>IF(DrivingControl!GX102=0,$G$39,DrivingControl!GX102)</f>
        <v>0.015596365540951208</v>
      </c>
      <c r="GY42" s="3">
        <f>IF(DrivingControl!GY102=0,$G$39,DrivingControl!GY102)</f>
        <v>0.015596365540951208</v>
      </c>
    </row>
    <row r="43" spans="6:207" ht="12.75">
      <c r="F43" s="3" t="s">
        <v>5</v>
      </c>
      <c r="G43" s="3">
        <f>RADIANS(G42)</f>
        <v>0.0002722079300341851</v>
      </c>
      <c r="H43" s="3">
        <f aca="true" t="shared" si="31" ref="H43:BS43">RADIANS(H42)</f>
        <v>-0.24237282602690133</v>
      </c>
      <c r="I43" s="3">
        <f t="shared" si="31"/>
        <v>-0.2523204697249832</v>
      </c>
      <c r="J43" s="3">
        <f t="shared" si="31"/>
        <v>-0.18030492102199594</v>
      </c>
      <c r="K43" s="3">
        <f t="shared" si="31"/>
        <v>-0.15879209738166894</v>
      </c>
      <c r="L43" s="3">
        <f t="shared" si="31"/>
        <v>0.21767191416171144</v>
      </c>
      <c r="M43" s="3">
        <f t="shared" si="31"/>
        <v>0.19614615763162715</v>
      </c>
      <c r="N43" s="3">
        <f t="shared" si="31"/>
        <v>-0.03439347569309278</v>
      </c>
      <c r="O43" s="3">
        <f t="shared" si="31"/>
        <v>0.023434500959942824</v>
      </c>
      <c r="P43" s="3">
        <f t="shared" si="31"/>
        <v>-0.022633499553032548</v>
      </c>
      <c r="Q43" s="3">
        <f t="shared" si="31"/>
        <v>0.023434500959942824</v>
      </c>
      <c r="R43" s="3">
        <f t="shared" si="31"/>
        <v>-0.022633499553032548</v>
      </c>
      <c r="S43" s="3">
        <f t="shared" si="31"/>
        <v>0.023434500959942824</v>
      </c>
      <c r="T43" s="3">
        <f t="shared" si="31"/>
        <v>-0.06925003959661721</v>
      </c>
      <c r="U43" s="3">
        <f t="shared" si="31"/>
        <v>0.22827548749927778</v>
      </c>
      <c r="V43" s="3">
        <f t="shared" si="31"/>
        <v>0.09465555833412975</v>
      </c>
      <c r="W43" s="3">
        <f t="shared" si="31"/>
        <v>0.04745780619633846</v>
      </c>
      <c r="X43" s="3">
        <f t="shared" si="31"/>
        <v>-0.39168146747834887</v>
      </c>
      <c r="Y43" s="3">
        <f t="shared" si="31"/>
        <v>-0.2621445266587313</v>
      </c>
      <c r="Z43" s="3">
        <f t="shared" si="31"/>
        <v>-0.2523204697249832</v>
      </c>
      <c r="AA43" s="3">
        <f t="shared" si="31"/>
        <v>-0.19091517897059743</v>
      </c>
      <c r="AB43" s="3">
        <f t="shared" si="31"/>
        <v>-0.15879209738166894</v>
      </c>
      <c r="AC43" s="3">
        <f t="shared" si="31"/>
        <v>0.07120212055180279</v>
      </c>
      <c r="AD43" s="3">
        <f t="shared" si="31"/>
        <v>-0.022633499553032548</v>
      </c>
      <c r="AE43" s="3">
        <f t="shared" si="31"/>
        <v>0.023434500959942824</v>
      </c>
      <c r="AF43" s="3">
        <f t="shared" si="31"/>
        <v>-0.022633499553032548</v>
      </c>
      <c r="AG43" s="3">
        <f t="shared" si="31"/>
        <v>0.023434500959942824</v>
      </c>
      <c r="AH43" s="3">
        <f t="shared" si="31"/>
        <v>-0.022633499553032548</v>
      </c>
      <c r="AI43" s="3">
        <f t="shared" si="31"/>
        <v>0.011321165459523818</v>
      </c>
      <c r="AJ43" s="3">
        <f t="shared" si="31"/>
        <v>-0.010804966879953977</v>
      </c>
      <c r="AK43" s="3">
        <f t="shared" si="31"/>
        <v>-0.0008587368985662501</v>
      </c>
      <c r="AL43" s="3">
        <f t="shared" si="31"/>
        <v>-0.20142378894356275</v>
      </c>
      <c r="AM43" s="3">
        <f t="shared" si="31"/>
        <v>-0.06925003959661721</v>
      </c>
      <c r="AN43" s="3">
        <f t="shared" si="31"/>
        <v>-0.03439347569309278</v>
      </c>
      <c r="AO43" s="3">
        <f t="shared" si="31"/>
        <v>0.21767191416171144</v>
      </c>
      <c r="AP43" s="3">
        <f t="shared" si="31"/>
        <v>0.4037414308102419</v>
      </c>
      <c r="AQ43" s="3">
        <f t="shared" si="31"/>
        <v>0.26954042917722737</v>
      </c>
      <c r="AR43" s="3">
        <f t="shared" si="31"/>
        <v>0.2491456285491429</v>
      </c>
      <c r="AS43" s="3">
        <f t="shared" si="31"/>
        <v>0.14062896200164704</v>
      </c>
      <c r="AT43" s="3">
        <f t="shared" si="31"/>
        <v>0.09465555833412975</v>
      </c>
      <c r="AU43" s="3">
        <f t="shared" si="31"/>
        <v>-0.30012207087737947</v>
      </c>
      <c r="AV43" s="3">
        <f t="shared" si="31"/>
        <v>-0.2908340220102113</v>
      </c>
      <c r="AW43" s="3">
        <f t="shared" si="31"/>
        <v>0.26954042917722737</v>
      </c>
      <c r="AX43" s="3">
        <f t="shared" si="31"/>
        <v>0.14062896200164704</v>
      </c>
      <c r="AY43" s="3">
        <f t="shared" si="31"/>
        <v>0.011321165459523818</v>
      </c>
      <c r="AZ43" s="3">
        <f t="shared" si="31"/>
        <v>-0.010804966879953977</v>
      </c>
      <c r="BA43" s="3">
        <f t="shared" si="31"/>
        <v>0.011321165459523818</v>
      </c>
      <c r="BB43" s="3">
        <f t="shared" si="31"/>
        <v>-0.010804966879953977</v>
      </c>
      <c r="BC43" s="3">
        <f t="shared" si="31"/>
        <v>0.011321165459523818</v>
      </c>
      <c r="BD43" s="3">
        <f t="shared" si="31"/>
        <v>0.14062896200164704</v>
      </c>
      <c r="BE43" s="3">
        <f t="shared" si="31"/>
        <v>0.023434500959942824</v>
      </c>
      <c r="BF43" s="3">
        <f t="shared" si="31"/>
        <v>-0.022633499553032548</v>
      </c>
      <c r="BG43" s="3">
        <f t="shared" si="31"/>
        <v>-0.39168146747834887</v>
      </c>
      <c r="BH43" s="3">
        <f t="shared" si="31"/>
        <v>-0.2718409302109886</v>
      </c>
      <c r="BI43" s="3">
        <f t="shared" si="31"/>
        <v>-0.2621445266587313</v>
      </c>
      <c r="BJ43" s="3">
        <f t="shared" si="31"/>
        <v>-0.12583638901978406</v>
      </c>
      <c r="BK43" s="3">
        <f t="shared" si="31"/>
        <v>-0.010804966879953977</v>
      </c>
      <c r="BL43" s="3">
        <f t="shared" si="31"/>
        <v>0.011321165459523818</v>
      </c>
      <c r="BM43" s="3">
        <f t="shared" si="31"/>
        <v>-0.010804966879953977</v>
      </c>
      <c r="BN43" s="3">
        <f t="shared" si="31"/>
        <v>0.023434500959942824</v>
      </c>
      <c r="BO43" s="3">
        <f t="shared" si="31"/>
        <v>-0.03439347569309278</v>
      </c>
      <c r="BP43" s="3">
        <f t="shared" si="31"/>
        <v>0.03548039693806477</v>
      </c>
      <c r="BQ43" s="3">
        <f t="shared" si="31"/>
        <v>-0.022633499553032548</v>
      </c>
      <c r="BR43" s="3">
        <f t="shared" si="31"/>
        <v>0.023434500959942824</v>
      </c>
      <c r="BS43" s="3">
        <f t="shared" si="31"/>
        <v>-0.03439347569309278</v>
      </c>
      <c r="BT43" s="3">
        <f aca="true" t="shared" si="32" ref="BT43:EE43">RADIANS(BT42)</f>
        <v>0.0002722079300341851</v>
      </c>
      <c r="BU43" s="3">
        <f t="shared" si="32"/>
        <v>0.0002722079300341851</v>
      </c>
      <c r="BV43" s="3">
        <f t="shared" si="32"/>
        <v>0.0002722079300341851</v>
      </c>
      <c r="BW43" s="3">
        <f t="shared" si="32"/>
        <v>0.0002722079300341851</v>
      </c>
      <c r="BX43" s="3">
        <f t="shared" si="32"/>
        <v>0.0002722079300341851</v>
      </c>
      <c r="BY43" s="3">
        <f t="shared" si="32"/>
        <v>0.0002722079300341851</v>
      </c>
      <c r="BZ43" s="3">
        <f t="shared" si="32"/>
        <v>0.0002722079300341851</v>
      </c>
      <c r="CA43" s="3">
        <f t="shared" si="32"/>
        <v>0.0002722079300341851</v>
      </c>
      <c r="CB43" s="3">
        <f t="shared" si="32"/>
        <v>0.0002722079300341851</v>
      </c>
      <c r="CC43" s="3">
        <f t="shared" si="32"/>
        <v>0.0002722079300341851</v>
      </c>
      <c r="CD43" s="3">
        <f t="shared" si="32"/>
        <v>0.0002722079300341851</v>
      </c>
      <c r="CE43" s="3">
        <f t="shared" si="32"/>
        <v>0.0002722079300341851</v>
      </c>
      <c r="CF43" s="3">
        <f t="shared" si="32"/>
        <v>0.0002722079300341851</v>
      </c>
      <c r="CG43" s="3">
        <f t="shared" si="32"/>
        <v>0.0002722079300341851</v>
      </c>
      <c r="CH43" s="3">
        <f t="shared" si="32"/>
        <v>0.0002722079300341851</v>
      </c>
      <c r="CI43" s="3">
        <f t="shared" si="32"/>
        <v>0.0002722079300341851</v>
      </c>
      <c r="CJ43" s="3">
        <f t="shared" si="32"/>
        <v>0.0002722079300341851</v>
      </c>
      <c r="CK43" s="3">
        <f t="shared" si="32"/>
        <v>0.0002722079300341851</v>
      </c>
      <c r="CL43" s="3">
        <f t="shared" si="32"/>
        <v>0.0002722079300341851</v>
      </c>
      <c r="CM43" s="3">
        <f t="shared" si="32"/>
        <v>0.0002722079300341851</v>
      </c>
      <c r="CN43" s="3">
        <f t="shared" si="32"/>
        <v>0.0002722079300341851</v>
      </c>
      <c r="CO43" s="3">
        <f t="shared" si="32"/>
        <v>0.0002722079300341851</v>
      </c>
      <c r="CP43" s="3">
        <f t="shared" si="32"/>
        <v>0.0002722079300341851</v>
      </c>
      <c r="CQ43" s="3">
        <f t="shared" si="32"/>
        <v>0.0002722079300341851</v>
      </c>
      <c r="CR43" s="3">
        <f t="shared" si="32"/>
        <v>0.0002722079300341851</v>
      </c>
      <c r="CS43" s="3">
        <f t="shared" si="32"/>
        <v>0.0002722079300341851</v>
      </c>
      <c r="CT43" s="3">
        <f t="shared" si="32"/>
        <v>0.0002722079300341851</v>
      </c>
      <c r="CU43" s="3">
        <f t="shared" si="32"/>
        <v>0.0002722079300341851</v>
      </c>
      <c r="CV43" s="3">
        <f t="shared" si="32"/>
        <v>0.0002722079300341851</v>
      </c>
      <c r="CW43" s="3">
        <f t="shared" si="32"/>
        <v>0.0002722079300341851</v>
      </c>
      <c r="CX43" s="3">
        <f t="shared" si="32"/>
        <v>0.0002722079300341851</v>
      </c>
      <c r="CY43" s="3">
        <f t="shared" si="32"/>
        <v>0.0002722079300341851</v>
      </c>
      <c r="CZ43" s="3">
        <f t="shared" si="32"/>
        <v>0.0002722079300341851</v>
      </c>
      <c r="DA43" s="3">
        <f t="shared" si="32"/>
        <v>0.0002722079300341851</v>
      </c>
      <c r="DB43" s="3">
        <f t="shared" si="32"/>
        <v>0.0002722079300341851</v>
      </c>
      <c r="DC43" s="3">
        <f t="shared" si="32"/>
        <v>0.0002722079300341851</v>
      </c>
      <c r="DD43" s="3">
        <f t="shared" si="32"/>
        <v>0.0002722079300341851</v>
      </c>
      <c r="DE43" s="3">
        <f t="shared" si="32"/>
        <v>0.0002722079300341851</v>
      </c>
      <c r="DF43" s="3">
        <f t="shared" si="32"/>
        <v>0.0002722079300341851</v>
      </c>
      <c r="DG43" s="3">
        <f t="shared" si="32"/>
        <v>0.0002722079300341851</v>
      </c>
      <c r="DH43" s="3">
        <f t="shared" si="32"/>
        <v>0.0002722079300341851</v>
      </c>
      <c r="DI43" s="3">
        <f t="shared" si="32"/>
        <v>0.0002722079300341851</v>
      </c>
      <c r="DJ43" s="3">
        <f t="shared" si="32"/>
        <v>0.0002722079300341851</v>
      </c>
      <c r="DK43" s="3">
        <f t="shared" si="32"/>
        <v>0.0002722079300341851</v>
      </c>
      <c r="DL43" s="3">
        <f t="shared" si="32"/>
        <v>0.0002722079300341851</v>
      </c>
      <c r="DM43" s="3">
        <f t="shared" si="32"/>
        <v>0.0002722079300341851</v>
      </c>
      <c r="DN43" s="3">
        <f t="shared" si="32"/>
        <v>0.0002722079300341851</v>
      </c>
      <c r="DO43" s="3">
        <f t="shared" si="32"/>
        <v>0.0002722079300341851</v>
      </c>
      <c r="DP43" s="3">
        <f t="shared" si="32"/>
        <v>0.0002722079300341851</v>
      </c>
      <c r="DQ43" s="3">
        <f t="shared" si="32"/>
        <v>0.0002722079300341851</v>
      </c>
      <c r="DR43" s="3">
        <f t="shared" si="32"/>
        <v>0.0002722079300341851</v>
      </c>
      <c r="DS43" s="3">
        <f t="shared" si="32"/>
        <v>0.0002722079300341851</v>
      </c>
      <c r="DT43" s="3">
        <f t="shared" si="32"/>
        <v>0.0002722079300341851</v>
      </c>
      <c r="DU43" s="3">
        <f t="shared" si="32"/>
        <v>0.0002722079300341851</v>
      </c>
      <c r="DV43" s="3">
        <f t="shared" si="32"/>
        <v>0.0002722079300341851</v>
      </c>
      <c r="DW43" s="3">
        <f t="shared" si="32"/>
        <v>0.0002722079300341851</v>
      </c>
      <c r="DX43" s="3">
        <f t="shared" si="32"/>
        <v>0.0002722079300341851</v>
      </c>
      <c r="DY43" s="3">
        <f t="shared" si="32"/>
        <v>0.0002722079300341851</v>
      </c>
      <c r="DZ43" s="3">
        <f t="shared" si="32"/>
        <v>0.0002722079300341851</v>
      </c>
      <c r="EA43" s="3">
        <f t="shared" si="32"/>
        <v>0.0002722079300341851</v>
      </c>
      <c r="EB43" s="3">
        <f t="shared" si="32"/>
        <v>0.0002722079300341851</v>
      </c>
      <c r="EC43" s="3">
        <f t="shared" si="32"/>
        <v>0.0002722079300341851</v>
      </c>
      <c r="ED43" s="3">
        <f t="shared" si="32"/>
        <v>0.0002722079300341851</v>
      </c>
      <c r="EE43" s="3">
        <f t="shared" si="32"/>
        <v>0.0002722079300341851</v>
      </c>
      <c r="EF43" s="3">
        <f aca="true" t="shared" si="33" ref="EF43:GQ43">RADIANS(EF42)</f>
        <v>0.0002722079300341851</v>
      </c>
      <c r="EG43" s="3">
        <f t="shared" si="33"/>
        <v>0.0002722079300341851</v>
      </c>
      <c r="EH43" s="3">
        <f t="shared" si="33"/>
        <v>0.0002722079300341851</v>
      </c>
      <c r="EI43" s="3">
        <f t="shared" si="33"/>
        <v>0.0002722079300341851</v>
      </c>
      <c r="EJ43" s="3">
        <f t="shared" si="33"/>
        <v>0.0002722079300341851</v>
      </c>
      <c r="EK43" s="3">
        <f t="shared" si="33"/>
        <v>0.0002722079300341851</v>
      </c>
      <c r="EL43" s="3">
        <f t="shared" si="33"/>
        <v>0.0002722079300341851</v>
      </c>
      <c r="EM43" s="3">
        <f t="shared" si="33"/>
        <v>0.0002722079300341851</v>
      </c>
      <c r="EN43" s="3">
        <f t="shared" si="33"/>
        <v>0.0002722079300341851</v>
      </c>
      <c r="EO43" s="3">
        <f t="shared" si="33"/>
        <v>0.0002722079300341851</v>
      </c>
      <c r="EP43" s="3">
        <f t="shared" si="33"/>
        <v>0.0002722079300341851</v>
      </c>
      <c r="EQ43" s="3">
        <f t="shared" si="33"/>
        <v>0.0002722079300341851</v>
      </c>
      <c r="ER43" s="3">
        <f t="shared" si="33"/>
        <v>0.0002722079300341851</v>
      </c>
      <c r="ES43" s="3">
        <f t="shared" si="33"/>
        <v>0.0002722079300341851</v>
      </c>
      <c r="ET43" s="3">
        <f t="shared" si="33"/>
        <v>0.0002722079300341851</v>
      </c>
      <c r="EU43" s="3">
        <f t="shared" si="33"/>
        <v>0.0002722079300341851</v>
      </c>
      <c r="EV43" s="3">
        <f t="shared" si="33"/>
        <v>0.0002722079300341851</v>
      </c>
      <c r="EW43" s="3">
        <f t="shared" si="33"/>
        <v>0.0002722079300341851</v>
      </c>
      <c r="EX43" s="3">
        <f t="shared" si="33"/>
        <v>0.0002722079300341851</v>
      </c>
      <c r="EY43" s="3">
        <f t="shared" si="33"/>
        <v>0.0002722079300341851</v>
      </c>
      <c r="EZ43" s="3">
        <f t="shared" si="33"/>
        <v>0.0002722079300341851</v>
      </c>
      <c r="FA43" s="3">
        <f t="shared" si="33"/>
        <v>0.0002722079300341851</v>
      </c>
      <c r="FB43" s="3">
        <f t="shared" si="33"/>
        <v>0.0002722079300341851</v>
      </c>
      <c r="FC43" s="3">
        <f t="shared" si="33"/>
        <v>0.0002722079300341851</v>
      </c>
      <c r="FD43" s="3">
        <f t="shared" si="33"/>
        <v>0.0002722079300341851</v>
      </c>
      <c r="FE43" s="3">
        <f t="shared" si="33"/>
        <v>0.0002722079300341851</v>
      </c>
      <c r="FF43" s="3">
        <f t="shared" si="33"/>
        <v>0.0002722079300341851</v>
      </c>
      <c r="FG43" s="3">
        <f t="shared" si="33"/>
        <v>0.0002722079300341851</v>
      </c>
      <c r="FH43" s="3">
        <f t="shared" si="33"/>
        <v>0.0002722079300341851</v>
      </c>
      <c r="FI43" s="3">
        <f t="shared" si="33"/>
        <v>0.0002722079300341851</v>
      </c>
      <c r="FJ43" s="3">
        <f t="shared" si="33"/>
        <v>0.0002722079300341851</v>
      </c>
      <c r="FK43" s="3">
        <f t="shared" si="33"/>
        <v>0.0002722079300341851</v>
      </c>
      <c r="FL43" s="3">
        <f t="shared" si="33"/>
        <v>0.0002722079300341851</v>
      </c>
      <c r="FM43" s="3">
        <f t="shared" si="33"/>
        <v>0.0002722079300341851</v>
      </c>
      <c r="FN43" s="3">
        <f t="shared" si="33"/>
        <v>0.0002722079300341851</v>
      </c>
      <c r="FO43" s="3">
        <f t="shared" si="33"/>
        <v>0.0002722079300341851</v>
      </c>
      <c r="FP43" s="3">
        <f t="shared" si="33"/>
        <v>0.0002722079300341851</v>
      </c>
      <c r="FQ43" s="3">
        <f t="shared" si="33"/>
        <v>0.0002722079300341851</v>
      </c>
      <c r="FR43" s="3">
        <f t="shared" si="33"/>
        <v>0.0002722079300341851</v>
      </c>
      <c r="FS43" s="3">
        <f t="shared" si="33"/>
        <v>0.0002722079300341851</v>
      </c>
      <c r="FT43" s="3">
        <f t="shared" si="33"/>
        <v>0.0002722079300341851</v>
      </c>
      <c r="FU43" s="3">
        <f t="shared" si="33"/>
        <v>0.0002722079300341851</v>
      </c>
      <c r="FV43" s="3">
        <f t="shared" si="33"/>
        <v>0.0002722079300341851</v>
      </c>
      <c r="FW43" s="3">
        <f t="shared" si="33"/>
        <v>0.0002722079300341851</v>
      </c>
      <c r="FX43" s="3">
        <f t="shared" si="33"/>
        <v>0.0002722079300341851</v>
      </c>
      <c r="FY43" s="3">
        <f t="shared" si="33"/>
        <v>0.0002722079300341851</v>
      </c>
      <c r="FZ43" s="3">
        <f t="shared" si="33"/>
        <v>0.0002722079300341851</v>
      </c>
      <c r="GA43" s="3">
        <f t="shared" si="33"/>
        <v>0.0002722079300341851</v>
      </c>
      <c r="GB43" s="3">
        <f t="shared" si="33"/>
        <v>0.0002722079300341851</v>
      </c>
      <c r="GC43" s="3">
        <f t="shared" si="33"/>
        <v>0.0002722079300341851</v>
      </c>
      <c r="GD43" s="3">
        <f t="shared" si="33"/>
        <v>0.0002722079300341851</v>
      </c>
      <c r="GE43" s="3">
        <f t="shared" si="33"/>
        <v>0.0002722079300341851</v>
      </c>
      <c r="GF43" s="3">
        <f t="shared" si="33"/>
        <v>0.0002722079300341851</v>
      </c>
      <c r="GG43" s="3">
        <f t="shared" si="33"/>
        <v>0.0002722079300341851</v>
      </c>
      <c r="GH43" s="3">
        <f t="shared" si="33"/>
        <v>0.0002722079300341851</v>
      </c>
      <c r="GI43" s="3">
        <f t="shared" si="33"/>
        <v>0.0002722079300341851</v>
      </c>
      <c r="GJ43" s="3">
        <f t="shared" si="33"/>
        <v>0.0002722079300341851</v>
      </c>
      <c r="GK43" s="3">
        <f t="shared" si="33"/>
        <v>0.0002722079300341851</v>
      </c>
      <c r="GL43" s="3">
        <f t="shared" si="33"/>
        <v>0.0002722079300341851</v>
      </c>
      <c r="GM43" s="3">
        <f t="shared" si="33"/>
        <v>0.0002722079300341851</v>
      </c>
      <c r="GN43" s="3">
        <f t="shared" si="33"/>
        <v>0.0002722079300341851</v>
      </c>
      <c r="GO43" s="3">
        <f t="shared" si="33"/>
        <v>0.0002722079300341851</v>
      </c>
      <c r="GP43" s="3">
        <f t="shared" si="33"/>
        <v>0.0002722079300341851</v>
      </c>
      <c r="GQ43" s="3">
        <f t="shared" si="33"/>
        <v>0.0002722079300341851</v>
      </c>
      <c r="GR43" s="3">
        <f aca="true" t="shared" si="34" ref="GR43:GY43">RADIANS(GR42)</f>
        <v>0.0002722079300341851</v>
      </c>
      <c r="GS43" s="3">
        <f t="shared" si="34"/>
        <v>0.0002722079300341851</v>
      </c>
      <c r="GT43" s="3">
        <f t="shared" si="34"/>
        <v>0.0002722079300341851</v>
      </c>
      <c r="GU43" s="3">
        <f t="shared" si="34"/>
        <v>0.0002722079300341851</v>
      </c>
      <c r="GV43" s="3">
        <f t="shared" si="34"/>
        <v>0.0002722079300341851</v>
      </c>
      <c r="GW43" s="3">
        <f t="shared" si="34"/>
        <v>0.0002722079300341851</v>
      </c>
      <c r="GX43" s="3">
        <f t="shared" si="34"/>
        <v>0.0002722079300341851</v>
      </c>
      <c r="GY43" s="3">
        <f t="shared" si="34"/>
        <v>0.0002722079300341851</v>
      </c>
    </row>
    <row r="44" spans="7:207" ht="12.7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row>
    <row r="45" spans="4:207" ht="15.75">
      <c r="D45" s="30" t="s">
        <v>101</v>
      </c>
      <c r="E45" s="3" t="s">
        <v>2</v>
      </c>
      <c r="F45" s="3" t="s">
        <v>19</v>
      </c>
      <c r="G45" s="3">
        <f>+$G$31-$G$37*COS(G43)</f>
        <v>-68.99999933312559</v>
      </c>
      <c r="H45" s="3">
        <f>+$G$31-$G$37*COS(H43)</f>
        <v>-68.47388185092375</v>
      </c>
      <c r="I45" s="3">
        <f aca="true" t="shared" si="35" ref="I45:BS45">+$G$31-$G$37*COS(I43)</f>
        <v>-68.43004296425939</v>
      </c>
      <c r="J45" s="3">
        <f t="shared" si="35"/>
        <v>-68.70820302908048</v>
      </c>
      <c r="K45" s="3">
        <f t="shared" si="35"/>
        <v>-68.77354207220426</v>
      </c>
      <c r="L45" s="3">
        <f t="shared" si="35"/>
        <v>-68.57525150688707</v>
      </c>
      <c r="M45" s="3">
        <f t="shared" si="35"/>
        <v>-68.65484888787786</v>
      </c>
      <c r="N45" s="3">
        <f t="shared" si="35"/>
        <v>-68.98935484888548</v>
      </c>
      <c r="O45" s="3">
        <f t="shared" si="35"/>
        <v>-68.99505764367426</v>
      </c>
      <c r="P45" s="3">
        <f t="shared" si="35"/>
        <v>-68.99538971909797</v>
      </c>
      <c r="Q45" s="3">
        <f t="shared" si="35"/>
        <v>-68.99505764367426</v>
      </c>
      <c r="R45" s="3">
        <f t="shared" si="35"/>
        <v>-68.99538971909797</v>
      </c>
      <c r="S45" s="3">
        <f t="shared" si="35"/>
        <v>-68.99505764367426</v>
      </c>
      <c r="T45" s="3">
        <f t="shared" si="35"/>
        <v>-68.9568571334901</v>
      </c>
      <c r="U45" s="3">
        <f t="shared" si="35"/>
        <v>-68.53304574754311</v>
      </c>
      <c r="V45" s="3">
        <f t="shared" si="35"/>
        <v>-68.91942311633821</v>
      </c>
      <c r="W45" s="3">
        <f t="shared" si="35"/>
        <v>-68.97973361384382</v>
      </c>
      <c r="X45" s="3">
        <f t="shared" si="35"/>
        <v>-67.63683260742519</v>
      </c>
      <c r="Y45" s="3">
        <f t="shared" si="35"/>
        <v>-68.38505592449701</v>
      </c>
      <c r="Z45" s="3">
        <f t="shared" si="35"/>
        <v>-68.43004296425939</v>
      </c>
      <c r="AA45" s="3">
        <f t="shared" si="35"/>
        <v>-68.67295771582066</v>
      </c>
      <c r="AB45" s="3">
        <f t="shared" si="35"/>
        <v>-68.77354207220426</v>
      </c>
      <c r="AC45" s="3">
        <f t="shared" si="35"/>
        <v>-68.95439159571578</v>
      </c>
      <c r="AD45" s="3">
        <f t="shared" si="35"/>
        <v>-68.99538971909797</v>
      </c>
      <c r="AE45" s="3">
        <f t="shared" si="35"/>
        <v>-68.99505764367426</v>
      </c>
      <c r="AF45" s="3">
        <f t="shared" si="35"/>
        <v>-68.99538971909797</v>
      </c>
      <c r="AG45" s="3">
        <f t="shared" si="35"/>
        <v>-68.99505764367426</v>
      </c>
      <c r="AH45" s="3">
        <f t="shared" si="35"/>
        <v>-68.99538971909797</v>
      </c>
      <c r="AI45" s="3">
        <f t="shared" si="35"/>
        <v>-68.99884649323411</v>
      </c>
      <c r="AJ45" s="3">
        <f t="shared" si="35"/>
        <v>-68.99894928443892</v>
      </c>
      <c r="AK45" s="3">
        <f t="shared" si="35"/>
        <v>-68.99999336313886</v>
      </c>
      <c r="AL45" s="3">
        <f t="shared" si="35"/>
        <v>-68.63608898442882</v>
      </c>
      <c r="AM45" s="3">
        <f t="shared" si="35"/>
        <v>-68.9568571334901</v>
      </c>
      <c r="AN45" s="3">
        <f t="shared" si="35"/>
        <v>-68.98935484888548</v>
      </c>
      <c r="AO45" s="3">
        <f t="shared" si="35"/>
        <v>-68.57525150688707</v>
      </c>
      <c r="AP45" s="3">
        <f t="shared" si="35"/>
        <v>-67.55275624163093</v>
      </c>
      <c r="AQ45" s="3">
        <f t="shared" si="35"/>
        <v>-68.35008077827108</v>
      </c>
      <c r="AR45" s="3">
        <f t="shared" si="35"/>
        <v>-68.44422197283858</v>
      </c>
      <c r="AS45" s="3">
        <f t="shared" si="35"/>
        <v>-68.82230459472667</v>
      </c>
      <c r="AT45" s="3">
        <f t="shared" si="35"/>
        <v>-68.91942311633821</v>
      </c>
      <c r="AU45" s="3">
        <f t="shared" si="35"/>
        <v>-68.19540733674434</v>
      </c>
      <c r="AV45" s="3">
        <f t="shared" si="35"/>
        <v>-68.24409093270654</v>
      </c>
      <c r="AW45" s="3">
        <f t="shared" si="35"/>
        <v>-68.35008077827108</v>
      </c>
      <c r="AX45" s="3">
        <f t="shared" si="35"/>
        <v>-68.82230459472667</v>
      </c>
      <c r="AY45" s="3">
        <f t="shared" si="35"/>
        <v>-68.99884649323411</v>
      </c>
      <c r="AZ45" s="3">
        <f t="shared" si="35"/>
        <v>-68.99894928443892</v>
      </c>
      <c r="BA45" s="3">
        <f t="shared" si="35"/>
        <v>-68.99884649323411</v>
      </c>
      <c r="BB45" s="3">
        <f t="shared" si="35"/>
        <v>-68.99894928443892</v>
      </c>
      <c r="BC45" s="3">
        <f t="shared" si="35"/>
        <v>-68.99884649323411</v>
      </c>
      <c r="BD45" s="3">
        <f t="shared" si="35"/>
        <v>-68.82230459472667</v>
      </c>
      <c r="BE45" s="3">
        <f t="shared" si="35"/>
        <v>-68.99505764367426</v>
      </c>
      <c r="BF45" s="3">
        <f t="shared" si="35"/>
        <v>-68.99538971909797</v>
      </c>
      <c r="BG45" s="3">
        <f t="shared" si="35"/>
        <v>-67.63683260742519</v>
      </c>
      <c r="BH45" s="3">
        <f t="shared" si="35"/>
        <v>-68.33900813212169</v>
      </c>
      <c r="BI45" s="3">
        <f t="shared" si="35"/>
        <v>-68.38505592449701</v>
      </c>
      <c r="BJ45" s="3">
        <f t="shared" si="35"/>
        <v>-68.85767478514579</v>
      </c>
      <c r="BK45" s="3">
        <f t="shared" si="35"/>
        <v>-68.99894928443892</v>
      </c>
      <c r="BL45" s="3">
        <f t="shared" si="35"/>
        <v>-68.99884649323411</v>
      </c>
      <c r="BM45" s="3">
        <f t="shared" si="35"/>
        <v>-68.99894928443892</v>
      </c>
      <c r="BN45" s="3">
        <f t="shared" si="35"/>
        <v>-68.99505764367426</v>
      </c>
      <c r="BO45" s="3">
        <f t="shared" si="35"/>
        <v>-68.98935484888548</v>
      </c>
      <c r="BP45" s="3">
        <f t="shared" si="35"/>
        <v>-68.98867146139185</v>
      </c>
      <c r="BQ45" s="3">
        <f t="shared" si="35"/>
        <v>-68.99538971909797</v>
      </c>
      <c r="BR45" s="3">
        <f t="shared" si="35"/>
        <v>-68.99505764367426</v>
      </c>
      <c r="BS45" s="3">
        <f t="shared" si="35"/>
        <v>-68.98935484888548</v>
      </c>
      <c r="BT45" s="3">
        <f aca="true" t="shared" si="36" ref="BT45:EE45">+$G$31-$G$37*COS(BT43)</f>
        <v>-68.99999933312559</v>
      </c>
      <c r="BU45" s="3">
        <f t="shared" si="36"/>
        <v>-68.99999933312559</v>
      </c>
      <c r="BV45" s="3">
        <f t="shared" si="36"/>
        <v>-68.99999933312559</v>
      </c>
      <c r="BW45" s="3">
        <f t="shared" si="36"/>
        <v>-68.99999933312559</v>
      </c>
      <c r="BX45" s="3">
        <f t="shared" si="36"/>
        <v>-68.99999933312559</v>
      </c>
      <c r="BY45" s="3">
        <f t="shared" si="36"/>
        <v>-68.99999933312559</v>
      </c>
      <c r="BZ45" s="3">
        <f t="shared" si="36"/>
        <v>-68.99999933312559</v>
      </c>
      <c r="CA45" s="3">
        <f t="shared" si="36"/>
        <v>-68.99999933312559</v>
      </c>
      <c r="CB45" s="3">
        <f t="shared" si="36"/>
        <v>-68.99999933312559</v>
      </c>
      <c r="CC45" s="3">
        <f t="shared" si="36"/>
        <v>-68.99999933312559</v>
      </c>
      <c r="CD45" s="3">
        <f t="shared" si="36"/>
        <v>-68.99999933312559</v>
      </c>
      <c r="CE45" s="3">
        <f t="shared" si="36"/>
        <v>-68.99999933312559</v>
      </c>
      <c r="CF45" s="3">
        <f t="shared" si="36"/>
        <v>-68.99999933312559</v>
      </c>
      <c r="CG45" s="3">
        <f t="shared" si="36"/>
        <v>-68.99999933312559</v>
      </c>
      <c r="CH45" s="3">
        <f t="shared" si="36"/>
        <v>-68.99999933312559</v>
      </c>
      <c r="CI45" s="3">
        <f t="shared" si="36"/>
        <v>-68.99999933312559</v>
      </c>
      <c r="CJ45" s="3">
        <f t="shared" si="36"/>
        <v>-68.99999933312559</v>
      </c>
      <c r="CK45" s="3">
        <f t="shared" si="36"/>
        <v>-68.99999933312559</v>
      </c>
      <c r="CL45" s="3">
        <f t="shared" si="36"/>
        <v>-68.99999933312559</v>
      </c>
      <c r="CM45" s="3">
        <f t="shared" si="36"/>
        <v>-68.99999933312559</v>
      </c>
      <c r="CN45" s="3">
        <f t="shared" si="36"/>
        <v>-68.99999933312559</v>
      </c>
      <c r="CO45" s="3">
        <f t="shared" si="36"/>
        <v>-68.99999933312559</v>
      </c>
      <c r="CP45" s="3">
        <f t="shared" si="36"/>
        <v>-68.99999933312559</v>
      </c>
      <c r="CQ45" s="3">
        <f t="shared" si="36"/>
        <v>-68.99999933312559</v>
      </c>
      <c r="CR45" s="3">
        <f t="shared" si="36"/>
        <v>-68.99999933312559</v>
      </c>
      <c r="CS45" s="3">
        <f t="shared" si="36"/>
        <v>-68.99999933312559</v>
      </c>
      <c r="CT45" s="3">
        <f t="shared" si="36"/>
        <v>-68.99999933312559</v>
      </c>
      <c r="CU45" s="3">
        <f t="shared" si="36"/>
        <v>-68.99999933312559</v>
      </c>
      <c r="CV45" s="3">
        <f t="shared" si="36"/>
        <v>-68.99999933312559</v>
      </c>
      <c r="CW45" s="3">
        <f t="shared" si="36"/>
        <v>-68.99999933312559</v>
      </c>
      <c r="CX45" s="3">
        <f t="shared" si="36"/>
        <v>-68.99999933312559</v>
      </c>
      <c r="CY45" s="3">
        <f t="shared" si="36"/>
        <v>-68.99999933312559</v>
      </c>
      <c r="CZ45" s="3">
        <f t="shared" si="36"/>
        <v>-68.99999933312559</v>
      </c>
      <c r="DA45" s="3">
        <f t="shared" si="36"/>
        <v>-68.99999933312559</v>
      </c>
      <c r="DB45" s="3">
        <f t="shared" si="36"/>
        <v>-68.99999933312559</v>
      </c>
      <c r="DC45" s="3">
        <f t="shared" si="36"/>
        <v>-68.99999933312559</v>
      </c>
      <c r="DD45" s="3">
        <f t="shared" si="36"/>
        <v>-68.99999933312559</v>
      </c>
      <c r="DE45" s="3">
        <f t="shared" si="36"/>
        <v>-68.99999933312559</v>
      </c>
      <c r="DF45" s="3">
        <f t="shared" si="36"/>
        <v>-68.99999933312559</v>
      </c>
      <c r="DG45" s="3">
        <f t="shared" si="36"/>
        <v>-68.99999933312559</v>
      </c>
      <c r="DH45" s="3">
        <f t="shared" si="36"/>
        <v>-68.99999933312559</v>
      </c>
      <c r="DI45" s="3">
        <f t="shared" si="36"/>
        <v>-68.99999933312559</v>
      </c>
      <c r="DJ45" s="3">
        <f t="shared" si="36"/>
        <v>-68.99999933312559</v>
      </c>
      <c r="DK45" s="3">
        <f t="shared" si="36"/>
        <v>-68.99999933312559</v>
      </c>
      <c r="DL45" s="3">
        <f t="shared" si="36"/>
        <v>-68.99999933312559</v>
      </c>
      <c r="DM45" s="3">
        <f t="shared" si="36"/>
        <v>-68.99999933312559</v>
      </c>
      <c r="DN45" s="3">
        <f t="shared" si="36"/>
        <v>-68.99999933312559</v>
      </c>
      <c r="DO45" s="3">
        <f t="shared" si="36"/>
        <v>-68.99999933312559</v>
      </c>
      <c r="DP45" s="3">
        <f t="shared" si="36"/>
        <v>-68.99999933312559</v>
      </c>
      <c r="DQ45" s="3">
        <f t="shared" si="36"/>
        <v>-68.99999933312559</v>
      </c>
      <c r="DR45" s="3">
        <f t="shared" si="36"/>
        <v>-68.99999933312559</v>
      </c>
      <c r="DS45" s="3">
        <f t="shared" si="36"/>
        <v>-68.99999933312559</v>
      </c>
      <c r="DT45" s="3">
        <f t="shared" si="36"/>
        <v>-68.99999933312559</v>
      </c>
      <c r="DU45" s="3">
        <f t="shared" si="36"/>
        <v>-68.99999933312559</v>
      </c>
      <c r="DV45" s="3">
        <f t="shared" si="36"/>
        <v>-68.99999933312559</v>
      </c>
      <c r="DW45" s="3">
        <f t="shared" si="36"/>
        <v>-68.99999933312559</v>
      </c>
      <c r="DX45" s="3">
        <f t="shared" si="36"/>
        <v>-68.99999933312559</v>
      </c>
      <c r="DY45" s="3">
        <f t="shared" si="36"/>
        <v>-68.99999933312559</v>
      </c>
      <c r="DZ45" s="3">
        <f t="shared" si="36"/>
        <v>-68.99999933312559</v>
      </c>
      <c r="EA45" s="3">
        <f t="shared" si="36"/>
        <v>-68.99999933312559</v>
      </c>
      <c r="EB45" s="3">
        <f t="shared" si="36"/>
        <v>-68.99999933312559</v>
      </c>
      <c r="EC45" s="3">
        <f t="shared" si="36"/>
        <v>-68.99999933312559</v>
      </c>
      <c r="ED45" s="3">
        <f t="shared" si="36"/>
        <v>-68.99999933312559</v>
      </c>
      <c r="EE45" s="3">
        <f t="shared" si="36"/>
        <v>-68.99999933312559</v>
      </c>
      <c r="EF45" s="3">
        <f aca="true" t="shared" si="37" ref="EF45:GQ45">+$G$31-$G$37*COS(EF43)</f>
        <v>-68.99999933312559</v>
      </c>
      <c r="EG45" s="3">
        <f t="shared" si="37"/>
        <v>-68.99999933312559</v>
      </c>
      <c r="EH45" s="3">
        <f t="shared" si="37"/>
        <v>-68.99999933312559</v>
      </c>
      <c r="EI45" s="3">
        <f t="shared" si="37"/>
        <v>-68.99999933312559</v>
      </c>
      <c r="EJ45" s="3">
        <f t="shared" si="37"/>
        <v>-68.99999933312559</v>
      </c>
      <c r="EK45" s="3">
        <f t="shared" si="37"/>
        <v>-68.99999933312559</v>
      </c>
      <c r="EL45" s="3">
        <f t="shared" si="37"/>
        <v>-68.99999933312559</v>
      </c>
      <c r="EM45" s="3">
        <f t="shared" si="37"/>
        <v>-68.99999933312559</v>
      </c>
      <c r="EN45" s="3">
        <f t="shared" si="37"/>
        <v>-68.99999933312559</v>
      </c>
      <c r="EO45" s="3">
        <f t="shared" si="37"/>
        <v>-68.99999933312559</v>
      </c>
      <c r="EP45" s="3">
        <f t="shared" si="37"/>
        <v>-68.99999933312559</v>
      </c>
      <c r="EQ45" s="3">
        <f t="shared" si="37"/>
        <v>-68.99999933312559</v>
      </c>
      <c r="ER45" s="3">
        <f t="shared" si="37"/>
        <v>-68.99999933312559</v>
      </c>
      <c r="ES45" s="3">
        <f t="shared" si="37"/>
        <v>-68.99999933312559</v>
      </c>
      <c r="ET45" s="3">
        <f t="shared" si="37"/>
        <v>-68.99999933312559</v>
      </c>
      <c r="EU45" s="3">
        <f t="shared" si="37"/>
        <v>-68.99999933312559</v>
      </c>
      <c r="EV45" s="3">
        <f t="shared" si="37"/>
        <v>-68.99999933312559</v>
      </c>
      <c r="EW45" s="3">
        <f t="shared" si="37"/>
        <v>-68.99999933312559</v>
      </c>
      <c r="EX45" s="3">
        <f t="shared" si="37"/>
        <v>-68.99999933312559</v>
      </c>
      <c r="EY45" s="3">
        <f t="shared" si="37"/>
        <v>-68.99999933312559</v>
      </c>
      <c r="EZ45" s="3">
        <f t="shared" si="37"/>
        <v>-68.99999933312559</v>
      </c>
      <c r="FA45" s="3">
        <f t="shared" si="37"/>
        <v>-68.99999933312559</v>
      </c>
      <c r="FB45" s="3">
        <f t="shared" si="37"/>
        <v>-68.99999933312559</v>
      </c>
      <c r="FC45" s="3">
        <f t="shared" si="37"/>
        <v>-68.99999933312559</v>
      </c>
      <c r="FD45" s="3">
        <f t="shared" si="37"/>
        <v>-68.99999933312559</v>
      </c>
      <c r="FE45" s="3">
        <f t="shared" si="37"/>
        <v>-68.99999933312559</v>
      </c>
      <c r="FF45" s="3">
        <f t="shared" si="37"/>
        <v>-68.99999933312559</v>
      </c>
      <c r="FG45" s="3">
        <f t="shared" si="37"/>
        <v>-68.99999933312559</v>
      </c>
      <c r="FH45" s="3">
        <f t="shared" si="37"/>
        <v>-68.99999933312559</v>
      </c>
      <c r="FI45" s="3">
        <f t="shared" si="37"/>
        <v>-68.99999933312559</v>
      </c>
      <c r="FJ45" s="3">
        <f t="shared" si="37"/>
        <v>-68.99999933312559</v>
      </c>
      <c r="FK45" s="3">
        <f t="shared" si="37"/>
        <v>-68.99999933312559</v>
      </c>
      <c r="FL45" s="3">
        <f t="shared" si="37"/>
        <v>-68.99999933312559</v>
      </c>
      <c r="FM45" s="3">
        <f t="shared" si="37"/>
        <v>-68.99999933312559</v>
      </c>
      <c r="FN45" s="3">
        <f t="shared" si="37"/>
        <v>-68.99999933312559</v>
      </c>
      <c r="FO45" s="3">
        <f t="shared" si="37"/>
        <v>-68.99999933312559</v>
      </c>
      <c r="FP45" s="3">
        <f t="shared" si="37"/>
        <v>-68.99999933312559</v>
      </c>
      <c r="FQ45" s="3">
        <f t="shared" si="37"/>
        <v>-68.99999933312559</v>
      </c>
      <c r="FR45" s="3">
        <f t="shared" si="37"/>
        <v>-68.99999933312559</v>
      </c>
      <c r="FS45" s="3">
        <f t="shared" si="37"/>
        <v>-68.99999933312559</v>
      </c>
      <c r="FT45" s="3">
        <f t="shared" si="37"/>
        <v>-68.99999933312559</v>
      </c>
      <c r="FU45" s="3">
        <f t="shared" si="37"/>
        <v>-68.99999933312559</v>
      </c>
      <c r="FV45" s="3">
        <f t="shared" si="37"/>
        <v>-68.99999933312559</v>
      </c>
      <c r="FW45" s="3">
        <f t="shared" si="37"/>
        <v>-68.99999933312559</v>
      </c>
      <c r="FX45" s="3">
        <f t="shared" si="37"/>
        <v>-68.99999933312559</v>
      </c>
      <c r="FY45" s="3">
        <f t="shared" si="37"/>
        <v>-68.99999933312559</v>
      </c>
      <c r="FZ45" s="3">
        <f t="shared" si="37"/>
        <v>-68.99999933312559</v>
      </c>
      <c r="GA45" s="3">
        <f t="shared" si="37"/>
        <v>-68.99999933312559</v>
      </c>
      <c r="GB45" s="3">
        <f t="shared" si="37"/>
        <v>-68.99999933312559</v>
      </c>
      <c r="GC45" s="3">
        <f t="shared" si="37"/>
        <v>-68.99999933312559</v>
      </c>
      <c r="GD45" s="3">
        <f t="shared" si="37"/>
        <v>-68.99999933312559</v>
      </c>
      <c r="GE45" s="3">
        <f t="shared" si="37"/>
        <v>-68.99999933312559</v>
      </c>
      <c r="GF45" s="3">
        <f t="shared" si="37"/>
        <v>-68.99999933312559</v>
      </c>
      <c r="GG45" s="3">
        <f t="shared" si="37"/>
        <v>-68.99999933312559</v>
      </c>
      <c r="GH45" s="3">
        <f t="shared" si="37"/>
        <v>-68.99999933312559</v>
      </c>
      <c r="GI45" s="3">
        <f t="shared" si="37"/>
        <v>-68.99999933312559</v>
      </c>
      <c r="GJ45" s="3">
        <f t="shared" si="37"/>
        <v>-68.99999933312559</v>
      </c>
      <c r="GK45" s="3">
        <f t="shared" si="37"/>
        <v>-68.99999933312559</v>
      </c>
      <c r="GL45" s="3">
        <f t="shared" si="37"/>
        <v>-68.99999933312559</v>
      </c>
      <c r="GM45" s="3">
        <f t="shared" si="37"/>
        <v>-68.99999933312559</v>
      </c>
      <c r="GN45" s="3">
        <f t="shared" si="37"/>
        <v>-68.99999933312559</v>
      </c>
      <c r="GO45" s="3">
        <f t="shared" si="37"/>
        <v>-68.99999933312559</v>
      </c>
      <c r="GP45" s="3">
        <f t="shared" si="37"/>
        <v>-68.99999933312559</v>
      </c>
      <c r="GQ45" s="3">
        <f t="shared" si="37"/>
        <v>-68.99999933312559</v>
      </c>
      <c r="GR45" s="3">
        <f aca="true" t="shared" si="38" ref="GR45:GY45">+$G$31-$G$37*COS(GR43)</f>
        <v>-68.99999933312559</v>
      </c>
      <c r="GS45" s="3">
        <f t="shared" si="38"/>
        <v>-68.99999933312559</v>
      </c>
      <c r="GT45" s="3">
        <f t="shared" si="38"/>
        <v>-68.99999933312559</v>
      </c>
      <c r="GU45" s="3">
        <f t="shared" si="38"/>
        <v>-68.99999933312559</v>
      </c>
      <c r="GV45" s="3">
        <f t="shared" si="38"/>
        <v>-68.99999933312559</v>
      </c>
      <c r="GW45" s="3">
        <f t="shared" si="38"/>
        <v>-68.99999933312559</v>
      </c>
      <c r="GX45" s="3">
        <f t="shared" si="38"/>
        <v>-68.99999933312559</v>
      </c>
      <c r="GY45" s="3">
        <f t="shared" si="38"/>
        <v>-68.99999933312559</v>
      </c>
    </row>
    <row r="46" spans="5:207" ht="12.75">
      <c r="E46" s="3" t="s">
        <v>3</v>
      </c>
      <c r="F46" s="3" t="s">
        <v>19</v>
      </c>
      <c r="G46" s="3">
        <f>+$G$32-$G$37*SIN(G43)</f>
        <v>97.99510025731989</v>
      </c>
      <c r="H46" s="3">
        <f aca="true" t="shared" si="39" ref="H46:BS46">+$G$32-$G$37*SIN(H43)</f>
        <v>102.32012188022023</v>
      </c>
      <c r="I46" s="3">
        <f t="shared" si="39"/>
        <v>102.49372921570402</v>
      </c>
      <c r="J46" s="3">
        <f t="shared" si="39"/>
        <v>101.22793207500794</v>
      </c>
      <c r="K46" s="3">
        <f t="shared" si="39"/>
        <v>100.84626109265908</v>
      </c>
      <c r="L46" s="3">
        <f t="shared" si="39"/>
        <v>94.11277290737168</v>
      </c>
      <c r="M46" s="3">
        <f t="shared" si="39"/>
        <v>94.4919648311059</v>
      </c>
      <c r="N46" s="3">
        <f t="shared" si="39"/>
        <v>98.61896051641463</v>
      </c>
      <c r="O46" s="3">
        <f t="shared" si="39"/>
        <v>97.5782175906458</v>
      </c>
      <c r="P46" s="3">
        <f t="shared" si="39"/>
        <v>98.40736820909706</v>
      </c>
      <c r="Q46" s="3">
        <f t="shared" si="39"/>
        <v>97.5782175906458</v>
      </c>
      <c r="R46" s="3">
        <f t="shared" si="39"/>
        <v>98.40736820909706</v>
      </c>
      <c r="S46" s="3">
        <f t="shared" si="39"/>
        <v>97.5782175906458</v>
      </c>
      <c r="T46" s="3">
        <f t="shared" si="39"/>
        <v>99.24550467177984</v>
      </c>
      <c r="U46" s="3">
        <f t="shared" si="39"/>
        <v>93.92663446096961</v>
      </c>
      <c r="V46" s="3">
        <f t="shared" si="39"/>
        <v>96.29874305948694</v>
      </c>
      <c r="W46" s="3">
        <f t="shared" si="39"/>
        <v>97.14608011194561</v>
      </c>
      <c r="X46" s="3">
        <f t="shared" si="39"/>
        <v>104.87137546583753</v>
      </c>
      <c r="Y46" s="3">
        <f t="shared" si="39"/>
        <v>102.66474334793585</v>
      </c>
      <c r="Z46" s="3">
        <f t="shared" si="39"/>
        <v>102.49372921570402</v>
      </c>
      <c r="AA46" s="3">
        <f t="shared" si="39"/>
        <v>101.41563545695602</v>
      </c>
      <c r="AB46" s="3">
        <f t="shared" si="39"/>
        <v>100.84626109265908</v>
      </c>
      <c r="AC46" s="3">
        <f t="shared" si="39"/>
        <v>96.7194444847291</v>
      </c>
      <c r="AD46" s="3">
        <f t="shared" si="39"/>
        <v>98.40736820909706</v>
      </c>
      <c r="AE46" s="3">
        <f t="shared" si="39"/>
        <v>97.5782175906458</v>
      </c>
      <c r="AF46" s="3">
        <f t="shared" si="39"/>
        <v>98.40736820909706</v>
      </c>
      <c r="AG46" s="3">
        <f t="shared" si="39"/>
        <v>97.5782175906458</v>
      </c>
      <c r="AH46" s="3">
        <f t="shared" si="39"/>
        <v>98.40736820909706</v>
      </c>
      <c r="AI46" s="3">
        <f t="shared" si="39"/>
        <v>97.79622337476081</v>
      </c>
      <c r="AJ46" s="3">
        <f t="shared" si="39"/>
        <v>98.19448561950882</v>
      </c>
      <c r="AK46" s="3">
        <f t="shared" si="39"/>
        <v>98.01545726227442</v>
      </c>
      <c r="AL46" s="3">
        <f t="shared" si="39"/>
        <v>101.60116166442282</v>
      </c>
      <c r="AM46" s="3">
        <f t="shared" si="39"/>
        <v>99.24550467177984</v>
      </c>
      <c r="AN46" s="3">
        <f t="shared" si="39"/>
        <v>98.61896051641463</v>
      </c>
      <c r="AO46" s="3">
        <f t="shared" si="39"/>
        <v>94.11277290737168</v>
      </c>
      <c r="AP46" s="3">
        <f t="shared" si="39"/>
        <v>90.92848949621452</v>
      </c>
      <c r="AQ46" s="3">
        <f t="shared" si="39"/>
        <v>93.20680722404485</v>
      </c>
      <c r="AR46" s="3">
        <f t="shared" si="39"/>
        <v>93.5616309569465</v>
      </c>
      <c r="AS46" s="3">
        <f t="shared" si="39"/>
        <v>95.47701388573289</v>
      </c>
      <c r="AT46" s="3">
        <f t="shared" si="39"/>
        <v>96.29874305948694</v>
      </c>
      <c r="AU46" s="3">
        <f t="shared" si="39"/>
        <v>103.32146281800775</v>
      </c>
      <c r="AV46" s="3">
        <f t="shared" si="39"/>
        <v>103.16152379676274</v>
      </c>
      <c r="AW46" s="3">
        <f t="shared" si="39"/>
        <v>93.20680722404485</v>
      </c>
      <c r="AX46" s="3">
        <f t="shared" si="39"/>
        <v>95.47701388573289</v>
      </c>
      <c r="AY46" s="3">
        <f t="shared" si="39"/>
        <v>97.79622337476081</v>
      </c>
      <c r="AZ46" s="3">
        <f t="shared" si="39"/>
        <v>98.19448561950882</v>
      </c>
      <c r="BA46" s="3">
        <f t="shared" si="39"/>
        <v>97.79622337476081</v>
      </c>
      <c r="BB46" s="3">
        <f t="shared" si="39"/>
        <v>98.19448561950882</v>
      </c>
      <c r="BC46" s="3">
        <f t="shared" si="39"/>
        <v>97.79622337476081</v>
      </c>
      <c r="BD46" s="3">
        <f t="shared" si="39"/>
        <v>95.47701388573289</v>
      </c>
      <c r="BE46" s="3">
        <f t="shared" si="39"/>
        <v>97.5782175906458</v>
      </c>
      <c r="BF46" s="3">
        <f t="shared" si="39"/>
        <v>98.40736820909706</v>
      </c>
      <c r="BG46" s="3">
        <f t="shared" si="39"/>
        <v>104.87137546583753</v>
      </c>
      <c r="BH46" s="3">
        <f t="shared" si="39"/>
        <v>102.83309393600187</v>
      </c>
      <c r="BI46" s="3">
        <f t="shared" si="39"/>
        <v>102.66474334793585</v>
      </c>
      <c r="BJ46" s="3">
        <f t="shared" si="39"/>
        <v>100.25908195246836</v>
      </c>
      <c r="BK46" s="3">
        <f t="shared" si="39"/>
        <v>98.19448561950882</v>
      </c>
      <c r="BL46" s="3">
        <f t="shared" si="39"/>
        <v>97.79622337476081</v>
      </c>
      <c r="BM46" s="3">
        <f t="shared" si="39"/>
        <v>98.19448561950882</v>
      </c>
      <c r="BN46" s="3">
        <f t="shared" si="39"/>
        <v>97.5782175906458</v>
      </c>
      <c r="BO46" s="3">
        <f t="shared" si="39"/>
        <v>98.61896051641463</v>
      </c>
      <c r="BP46" s="3">
        <f t="shared" si="39"/>
        <v>97.361486841086</v>
      </c>
      <c r="BQ46" s="3">
        <f t="shared" si="39"/>
        <v>98.40736820909706</v>
      </c>
      <c r="BR46" s="3">
        <f t="shared" si="39"/>
        <v>97.5782175906458</v>
      </c>
      <c r="BS46" s="3">
        <f t="shared" si="39"/>
        <v>98.61896051641463</v>
      </c>
      <c r="BT46" s="3">
        <f aca="true" t="shared" si="40" ref="BT46:EE46">+$G$32-$G$37*SIN(BT43)</f>
        <v>97.99510025731989</v>
      </c>
      <c r="BU46" s="3">
        <f t="shared" si="40"/>
        <v>97.99510025731989</v>
      </c>
      <c r="BV46" s="3">
        <f t="shared" si="40"/>
        <v>97.99510025731989</v>
      </c>
      <c r="BW46" s="3">
        <f t="shared" si="40"/>
        <v>97.99510025731989</v>
      </c>
      <c r="BX46" s="3">
        <f t="shared" si="40"/>
        <v>97.99510025731989</v>
      </c>
      <c r="BY46" s="3">
        <f t="shared" si="40"/>
        <v>97.99510025731989</v>
      </c>
      <c r="BZ46" s="3">
        <f t="shared" si="40"/>
        <v>97.99510025731989</v>
      </c>
      <c r="CA46" s="3">
        <f t="shared" si="40"/>
        <v>97.99510025731989</v>
      </c>
      <c r="CB46" s="3">
        <f t="shared" si="40"/>
        <v>97.99510025731989</v>
      </c>
      <c r="CC46" s="3">
        <f t="shared" si="40"/>
        <v>97.99510025731989</v>
      </c>
      <c r="CD46" s="3">
        <f t="shared" si="40"/>
        <v>97.99510025731989</v>
      </c>
      <c r="CE46" s="3">
        <f t="shared" si="40"/>
        <v>97.99510025731989</v>
      </c>
      <c r="CF46" s="3">
        <f t="shared" si="40"/>
        <v>97.99510025731989</v>
      </c>
      <c r="CG46" s="3">
        <f t="shared" si="40"/>
        <v>97.99510025731989</v>
      </c>
      <c r="CH46" s="3">
        <f t="shared" si="40"/>
        <v>97.99510025731989</v>
      </c>
      <c r="CI46" s="3">
        <f t="shared" si="40"/>
        <v>97.99510025731989</v>
      </c>
      <c r="CJ46" s="3">
        <f t="shared" si="40"/>
        <v>97.99510025731989</v>
      </c>
      <c r="CK46" s="3">
        <f t="shared" si="40"/>
        <v>97.99510025731989</v>
      </c>
      <c r="CL46" s="3">
        <f t="shared" si="40"/>
        <v>97.99510025731989</v>
      </c>
      <c r="CM46" s="3">
        <f t="shared" si="40"/>
        <v>97.99510025731989</v>
      </c>
      <c r="CN46" s="3">
        <f t="shared" si="40"/>
        <v>97.99510025731989</v>
      </c>
      <c r="CO46" s="3">
        <f t="shared" si="40"/>
        <v>97.99510025731989</v>
      </c>
      <c r="CP46" s="3">
        <f t="shared" si="40"/>
        <v>97.99510025731989</v>
      </c>
      <c r="CQ46" s="3">
        <f t="shared" si="40"/>
        <v>97.99510025731989</v>
      </c>
      <c r="CR46" s="3">
        <f t="shared" si="40"/>
        <v>97.99510025731989</v>
      </c>
      <c r="CS46" s="3">
        <f t="shared" si="40"/>
        <v>97.99510025731989</v>
      </c>
      <c r="CT46" s="3">
        <f t="shared" si="40"/>
        <v>97.99510025731989</v>
      </c>
      <c r="CU46" s="3">
        <f t="shared" si="40"/>
        <v>97.99510025731989</v>
      </c>
      <c r="CV46" s="3">
        <f t="shared" si="40"/>
        <v>97.99510025731989</v>
      </c>
      <c r="CW46" s="3">
        <f t="shared" si="40"/>
        <v>97.99510025731989</v>
      </c>
      <c r="CX46" s="3">
        <f t="shared" si="40"/>
        <v>97.99510025731989</v>
      </c>
      <c r="CY46" s="3">
        <f t="shared" si="40"/>
        <v>97.99510025731989</v>
      </c>
      <c r="CZ46" s="3">
        <f t="shared" si="40"/>
        <v>97.99510025731989</v>
      </c>
      <c r="DA46" s="3">
        <f t="shared" si="40"/>
        <v>97.99510025731989</v>
      </c>
      <c r="DB46" s="3">
        <f t="shared" si="40"/>
        <v>97.99510025731989</v>
      </c>
      <c r="DC46" s="3">
        <f t="shared" si="40"/>
        <v>97.99510025731989</v>
      </c>
      <c r="DD46" s="3">
        <f t="shared" si="40"/>
        <v>97.99510025731989</v>
      </c>
      <c r="DE46" s="3">
        <f t="shared" si="40"/>
        <v>97.99510025731989</v>
      </c>
      <c r="DF46" s="3">
        <f t="shared" si="40"/>
        <v>97.99510025731989</v>
      </c>
      <c r="DG46" s="3">
        <f t="shared" si="40"/>
        <v>97.99510025731989</v>
      </c>
      <c r="DH46" s="3">
        <f t="shared" si="40"/>
        <v>97.99510025731989</v>
      </c>
      <c r="DI46" s="3">
        <f t="shared" si="40"/>
        <v>97.99510025731989</v>
      </c>
      <c r="DJ46" s="3">
        <f t="shared" si="40"/>
        <v>97.99510025731989</v>
      </c>
      <c r="DK46" s="3">
        <f t="shared" si="40"/>
        <v>97.99510025731989</v>
      </c>
      <c r="DL46" s="3">
        <f t="shared" si="40"/>
        <v>97.99510025731989</v>
      </c>
      <c r="DM46" s="3">
        <f t="shared" si="40"/>
        <v>97.99510025731989</v>
      </c>
      <c r="DN46" s="3">
        <f t="shared" si="40"/>
        <v>97.99510025731989</v>
      </c>
      <c r="DO46" s="3">
        <f t="shared" si="40"/>
        <v>97.99510025731989</v>
      </c>
      <c r="DP46" s="3">
        <f t="shared" si="40"/>
        <v>97.99510025731989</v>
      </c>
      <c r="DQ46" s="3">
        <f t="shared" si="40"/>
        <v>97.99510025731989</v>
      </c>
      <c r="DR46" s="3">
        <f t="shared" si="40"/>
        <v>97.99510025731989</v>
      </c>
      <c r="DS46" s="3">
        <f t="shared" si="40"/>
        <v>97.99510025731989</v>
      </c>
      <c r="DT46" s="3">
        <f t="shared" si="40"/>
        <v>97.99510025731989</v>
      </c>
      <c r="DU46" s="3">
        <f t="shared" si="40"/>
        <v>97.99510025731989</v>
      </c>
      <c r="DV46" s="3">
        <f t="shared" si="40"/>
        <v>97.99510025731989</v>
      </c>
      <c r="DW46" s="3">
        <f t="shared" si="40"/>
        <v>97.99510025731989</v>
      </c>
      <c r="DX46" s="3">
        <f t="shared" si="40"/>
        <v>97.99510025731989</v>
      </c>
      <c r="DY46" s="3">
        <f t="shared" si="40"/>
        <v>97.99510025731989</v>
      </c>
      <c r="DZ46" s="3">
        <f t="shared" si="40"/>
        <v>97.99510025731989</v>
      </c>
      <c r="EA46" s="3">
        <f t="shared" si="40"/>
        <v>97.99510025731989</v>
      </c>
      <c r="EB46" s="3">
        <f t="shared" si="40"/>
        <v>97.99510025731989</v>
      </c>
      <c r="EC46" s="3">
        <f t="shared" si="40"/>
        <v>97.99510025731989</v>
      </c>
      <c r="ED46" s="3">
        <f t="shared" si="40"/>
        <v>97.99510025731989</v>
      </c>
      <c r="EE46" s="3">
        <f t="shared" si="40"/>
        <v>97.99510025731989</v>
      </c>
      <c r="EF46" s="3">
        <f aca="true" t="shared" si="41" ref="EF46:GQ46">+$G$32-$G$37*SIN(EF43)</f>
        <v>97.99510025731989</v>
      </c>
      <c r="EG46" s="3">
        <f t="shared" si="41"/>
        <v>97.99510025731989</v>
      </c>
      <c r="EH46" s="3">
        <f t="shared" si="41"/>
        <v>97.99510025731989</v>
      </c>
      <c r="EI46" s="3">
        <f t="shared" si="41"/>
        <v>97.99510025731989</v>
      </c>
      <c r="EJ46" s="3">
        <f t="shared" si="41"/>
        <v>97.99510025731989</v>
      </c>
      <c r="EK46" s="3">
        <f t="shared" si="41"/>
        <v>97.99510025731989</v>
      </c>
      <c r="EL46" s="3">
        <f t="shared" si="41"/>
        <v>97.99510025731989</v>
      </c>
      <c r="EM46" s="3">
        <f t="shared" si="41"/>
        <v>97.99510025731989</v>
      </c>
      <c r="EN46" s="3">
        <f t="shared" si="41"/>
        <v>97.99510025731989</v>
      </c>
      <c r="EO46" s="3">
        <f t="shared" si="41"/>
        <v>97.99510025731989</v>
      </c>
      <c r="EP46" s="3">
        <f t="shared" si="41"/>
        <v>97.99510025731989</v>
      </c>
      <c r="EQ46" s="3">
        <f t="shared" si="41"/>
        <v>97.99510025731989</v>
      </c>
      <c r="ER46" s="3">
        <f t="shared" si="41"/>
        <v>97.99510025731989</v>
      </c>
      <c r="ES46" s="3">
        <f t="shared" si="41"/>
        <v>97.99510025731989</v>
      </c>
      <c r="ET46" s="3">
        <f t="shared" si="41"/>
        <v>97.99510025731989</v>
      </c>
      <c r="EU46" s="3">
        <f t="shared" si="41"/>
        <v>97.99510025731989</v>
      </c>
      <c r="EV46" s="3">
        <f t="shared" si="41"/>
        <v>97.99510025731989</v>
      </c>
      <c r="EW46" s="3">
        <f t="shared" si="41"/>
        <v>97.99510025731989</v>
      </c>
      <c r="EX46" s="3">
        <f t="shared" si="41"/>
        <v>97.99510025731989</v>
      </c>
      <c r="EY46" s="3">
        <f t="shared" si="41"/>
        <v>97.99510025731989</v>
      </c>
      <c r="EZ46" s="3">
        <f t="shared" si="41"/>
        <v>97.99510025731989</v>
      </c>
      <c r="FA46" s="3">
        <f t="shared" si="41"/>
        <v>97.99510025731989</v>
      </c>
      <c r="FB46" s="3">
        <f t="shared" si="41"/>
        <v>97.99510025731989</v>
      </c>
      <c r="FC46" s="3">
        <f t="shared" si="41"/>
        <v>97.99510025731989</v>
      </c>
      <c r="FD46" s="3">
        <f t="shared" si="41"/>
        <v>97.99510025731989</v>
      </c>
      <c r="FE46" s="3">
        <f t="shared" si="41"/>
        <v>97.99510025731989</v>
      </c>
      <c r="FF46" s="3">
        <f t="shared" si="41"/>
        <v>97.99510025731989</v>
      </c>
      <c r="FG46" s="3">
        <f t="shared" si="41"/>
        <v>97.99510025731989</v>
      </c>
      <c r="FH46" s="3">
        <f t="shared" si="41"/>
        <v>97.99510025731989</v>
      </c>
      <c r="FI46" s="3">
        <f t="shared" si="41"/>
        <v>97.99510025731989</v>
      </c>
      <c r="FJ46" s="3">
        <f t="shared" si="41"/>
        <v>97.99510025731989</v>
      </c>
      <c r="FK46" s="3">
        <f t="shared" si="41"/>
        <v>97.99510025731989</v>
      </c>
      <c r="FL46" s="3">
        <f t="shared" si="41"/>
        <v>97.99510025731989</v>
      </c>
      <c r="FM46" s="3">
        <f t="shared" si="41"/>
        <v>97.99510025731989</v>
      </c>
      <c r="FN46" s="3">
        <f t="shared" si="41"/>
        <v>97.99510025731989</v>
      </c>
      <c r="FO46" s="3">
        <f t="shared" si="41"/>
        <v>97.99510025731989</v>
      </c>
      <c r="FP46" s="3">
        <f t="shared" si="41"/>
        <v>97.99510025731989</v>
      </c>
      <c r="FQ46" s="3">
        <f t="shared" si="41"/>
        <v>97.99510025731989</v>
      </c>
      <c r="FR46" s="3">
        <f t="shared" si="41"/>
        <v>97.99510025731989</v>
      </c>
      <c r="FS46" s="3">
        <f t="shared" si="41"/>
        <v>97.99510025731989</v>
      </c>
      <c r="FT46" s="3">
        <f t="shared" si="41"/>
        <v>97.99510025731989</v>
      </c>
      <c r="FU46" s="3">
        <f t="shared" si="41"/>
        <v>97.99510025731989</v>
      </c>
      <c r="FV46" s="3">
        <f t="shared" si="41"/>
        <v>97.99510025731989</v>
      </c>
      <c r="FW46" s="3">
        <f t="shared" si="41"/>
        <v>97.99510025731989</v>
      </c>
      <c r="FX46" s="3">
        <f t="shared" si="41"/>
        <v>97.99510025731989</v>
      </c>
      <c r="FY46" s="3">
        <f t="shared" si="41"/>
        <v>97.99510025731989</v>
      </c>
      <c r="FZ46" s="3">
        <f t="shared" si="41"/>
        <v>97.99510025731989</v>
      </c>
      <c r="GA46" s="3">
        <f t="shared" si="41"/>
        <v>97.99510025731989</v>
      </c>
      <c r="GB46" s="3">
        <f t="shared" si="41"/>
        <v>97.99510025731989</v>
      </c>
      <c r="GC46" s="3">
        <f t="shared" si="41"/>
        <v>97.99510025731989</v>
      </c>
      <c r="GD46" s="3">
        <f t="shared" si="41"/>
        <v>97.99510025731989</v>
      </c>
      <c r="GE46" s="3">
        <f t="shared" si="41"/>
        <v>97.99510025731989</v>
      </c>
      <c r="GF46" s="3">
        <f t="shared" si="41"/>
        <v>97.99510025731989</v>
      </c>
      <c r="GG46" s="3">
        <f t="shared" si="41"/>
        <v>97.99510025731989</v>
      </c>
      <c r="GH46" s="3">
        <f t="shared" si="41"/>
        <v>97.99510025731989</v>
      </c>
      <c r="GI46" s="3">
        <f t="shared" si="41"/>
        <v>97.99510025731989</v>
      </c>
      <c r="GJ46" s="3">
        <f t="shared" si="41"/>
        <v>97.99510025731989</v>
      </c>
      <c r="GK46" s="3">
        <f t="shared" si="41"/>
        <v>97.99510025731989</v>
      </c>
      <c r="GL46" s="3">
        <f t="shared" si="41"/>
        <v>97.99510025731989</v>
      </c>
      <c r="GM46" s="3">
        <f t="shared" si="41"/>
        <v>97.99510025731989</v>
      </c>
      <c r="GN46" s="3">
        <f t="shared" si="41"/>
        <v>97.99510025731989</v>
      </c>
      <c r="GO46" s="3">
        <f t="shared" si="41"/>
        <v>97.99510025731989</v>
      </c>
      <c r="GP46" s="3">
        <f t="shared" si="41"/>
        <v>97.99510025731989</v>
      </c>
      <c r="GQ46" s="3">
        <f t="shared" si="41"/>
        <v>97.99510025731989</v>
      </c>
      <c r="GR46" s="3">
        <f aca="true" t="shared" si="42" ref="GR46:GY46">+$G$32-$G$37*SIN(GR43)</f>
        <v>97.99510025731989</v>
      </c>
      <c r="GS46" s="3">
        <f t="shared" si="42"/>
        <v>97.99510025731989</v>
      </c>
      <c r="GT46" s="3">
        <f t="shared" si="42"/>
        <v>97.99510025731989</v>
      </c>
      <c r="GU46" s="3">
        <f t="shared" si="42"/>
        <v>97.99510025731989</v>
      </c>
      <c r="GV46" s="3">
        <f t="shared" si="42"/>
        <v>97.99510025731989</v>
      </c>
      <c r="GW46" s="3">
        <f t="shared" si="42"/>
        <v>97.99510025731989</v>
      </c>
      <c r="GX46" s="3">
        <f t="shared" si="42"/>
        <v>97.99510025731989</v>
      </c>
      <c r="GY46" s="3">
        <f t="shared" si="42"/>
        <v>97.99510025731989</v>
      </c>
    </row>
    <row r="48" spans="4:207" ht="15.75">
      <c r="D48" s="30" t="s">
        <v>102</v>
      </c>
      <c r="E48" s="3" t="s">
        <v>2</v>
      </c>
      <c r="F48" s="3" t="s">
        <v>19</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c r="BU48" s="3">
        <v>0</v>
      </c>
      <c r="BV48" s="3">
        <v>0</v>
      </c>
      <c r="BW48" s="3">
        <v>0</v>
      </c>
      <c r="BX48" s="3">
        <v>0</v>
      </c>
      <c r="BY48" s="3">
        <v>0</v>
      </c>
      <c r="BZ48" s="3">
        <v>0</v>
      </c>
      <c r="CA48" s="3">
        <v>0</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v>0</v>
      </c>
      <c r="FI48" s="3">
        <v>0</v>
      </c>
      <c r="FJ48" s="3">
        <v>0</v>
      </c>
      <c r="FK48" s="3">
        <v>0</v>
      </c>
      <c r="FL48" s="3">
        <v>0</v>
      </c>
      <c r="FM48" s="3">
        <v>0</v>
      </c>
      <c r="FN48" s="3">
        <v>0</v>
      </c>
      <c r="FO48" s="3">
        <v>0</v>
      </c>
      <c r="FP48" s="3">
        <v>0</v>
      </c>
      <c r="FQ48" s="3">
        <v>0</v>
      </c>
      <c r="FR48" s="3">
        <v>0</v>
      </c>
      <c r="FS48" s="3">
        <v>0</v>
      </c>
      <c r="FT48" s="3">
        <v>0</v>
      </c>
      <c r="FU48" s="3">
        <v>0</v>
      </c>
      <c r="FV48" s="3">
        <v>0</v>
      </c>
      <c r="FW48" s="3">
        <v>0</v>
      </c>
      <c r="FX48" s="3">
        <v>0</v>
      </c>
      <c r="FY48" s="3">
        <v>0</v>
      </c>
      <c r="FZ48" s="3">
        <v>0</v>
      </c>
      <c r="GA48" s="3">
        <v>0</v>
      </c>
      <c r="GB48" s="3">
        <v>0</v>
      </c>
      <c r="GC48" s="3">
        <v>0</v>
      </c>
      <c r="GD48" s="3">
        <v>0</v>
      </c>
      <c r="GE48" s="3">
        <v>0</v>
      </c>
      <c r="GF48" s="3">
        <v>0</v>
      </c>
      <c r="GG48" s="3">
        <v>0</v>
      </c>
      <c r="GH48" s="3">
        <v>0</v>
      </c>
      <c r="GI48" s="3">
        <v>0</v>
      </c>
      <c r="GJ48" s="3">
        <v>0</v>
      </c>
      <c r="GK48" s="3">
        <v>0</v>
      </c>
      <c r="GL48" s="3">
        <v>0</v>
      </c>
      <c r="GM48" s="3">
        <v>0</v>
      </c>
      <c r="GN48" s="3">
        <v>0</v>
      </c>
      <c r="GO48" s="3">
        <v>0</v>
      </c>
      <c r="GP48" s="3">
        <v>0</v>
      </c>
      <c r="GQ48" s="3">
        <v>0</v>
      </c>
      <c r="GR48" s="3">
        <v>0</v>
      </c>
      <c r="GS48" s="3">
        <v>0</v>
      </c>
      <c r="GT48" s="3">
        <v>0</v>
      </c>
      <c r="GU48" s="3">
        <v>0</v>
      </c>
      <c r="GV48" s="3">
        <v>0</v>
      </c>
      <c r="GW48" s="3">
        <v>0</v>
      </c>
      <c r="GX48" s="3">
        <v>0</v>
      </c>
      <c r="GY48" s="3">
        <v>0</v>
      </c>
    </row>
    <row r="49" spans="5:207" ht="12.75">
      <c r="E49" s="3" t="s">
        <v>3</v>
      </c>
      <c r="F49" s="3" t="s">
        <v>19</v>
      </c>
      <c r="G49" s="3">
        <f>+G45*TAN(-G43)+G46</f>
        <v>98.01388260477462</v>
      </c>
      <c r="H49" s="3">
        <f aca="true" t="shared" si="43" ref="H49:BS49">+H45*TAN(-H43)+H46</f>
        <v>85.39111218841255</v>
      </c>
      <c r="I49" s="3">
        <f t="shared" si="43"/>
        <v>84.85142713240334</v>
      </c>
      <c r="J49" s="3">
        <f t="shared" si="43"/>
        <v>88.70348721690968</v>
      </c>
      <c r="K49" s="3">
        <f t="shared" si="43"/>
        <v>89.83284259626419</v>
      </c>
      <c r="L49" s="3">
        <f t="shared" si="43"/>
        <v>109.27998547539181</v>
      </c>
      <c r="M49" s="3">
        <f t="shared" si="43"/>
        <v>108.13374822689315</v>
      </c>
      <c r="N49" s="3">
        <f t="shared" si="43"/>
        <v>96.24524077698639</v>
      </c>
      <c r="O49" s="3">
        <f t="shared" si="43"/>
        <v>99.19537838127603</v>
      </c>
      <c r="P49" s="3">
        <f t="shared" si="43"/>
        <v>96.84549437448963</v>
      </c>
      <c r="Q49" s="3">
        <f t="shared" si="43"/>
        <v>99.19537838127603</v>
      </c>
      <c r="R49" s="3">
        <f t="shared" si="43"/>
        <v>96.84549437448963</v>
      </c>
      <c r="S49" s="3">
        <f t="shared" si="43"/>
        <v>99.19537838127603</v>
      </c>
      <c r="T49" s="3">
        <f t="shared" si="43"/>
        <v>94.4625915443575</v>
      </c>
      <c r="U49" s="3">
        <f t="shared" si="43"/>
        <v>109.8485769946537</v>
      </c>
      <c r="V49" s="3">
        <f t="shared" si="43"/>
        <v>102.84190274446158</v>
      </c>
      <c r="W49" s="3">
        <f t="shared" si="43"/>
        <v>100.42216682549969</v>
      </c>
      <c r="X49" s="3">
        <f t="shared" si="43"/>
        <v>76.93588539195203</v>
      </c>
      <c r="Y49" s="3">
        <f t="shared" si="43"/>
        <v>84.31572358593885</v>
      </c>
      <c r="Z49" s="3">
        <f t="shared" si="43"/>
        <v>84.85142713240334</v>
      </c>
      <c r="AA49" s="3">
        <f t="shared" si="43"/>
        <v>88.14327929111619</v>
      </c>
      <c r="AB49" s="3">
        <f t="shared" si="43"/>
        <v>89.83284259626419</v>
      </c>
      <c r="AC49" s="3">
        <f t="shared" si="43"/>
        <v>101.637457216562</v>
      </c>
      <c r="AD49" s="3">
        <f t="shared" si="43"/>
        <v>96.84549437448963</v>
      </c>
      <c r="AE49" s="3">
        <f t="shared" si="43"/>
        <v>99.19537838127603</v>
      </c>
      <c r="AF49" s="3">
        <f t="shared" si="43"/>
        <v>96.84549437448963</v>
      </c>
      <c r="AG49" s="3">
        <f t="shared" si="43"/>
        <v>99.19537838127603</v>
      </c>
      <c r="AH49" s="3">
        <f t="shared" si="43"/>
        <v>96.84549437448963</v>
      </c>
      <c r="AI49" s="3">
        <f t="shared" si="43"/>
        <v>98.57740410704123</v>
      </c>
      <c r="AJ49" s="3">
        <f t="shared" si="43"/>
        <v>97.44892524345708</v>
      </c>
      <c r="AK49" s="3">
        <f t="shared" si="43"/>
        <v>97.95620440740774</v>
      </c>
      <c r="AL49" s="3">
        <f t="shared" si="43"/>
        <v>87.58616930047701</v>
      </c>
      <c r="AM49" s="3">
        <f t="shared" si="43"/>
        <v>94.4625915443575</v>
      </c>
      <c r="AN49" s="3">
        <f t="shared" si="43"/>
        <v>96.24524077698639</v>
      </c>
      <c r="AO49" s="3">
        <f t="shared" si="43"/>
        <v>109.27998547539181</v>
      </c>
      <c r="AP49" s="3">
        <f t="shared" si="43"/>
        <v>119.78773313812326</v>
      </c>
      <c r="AQ49" s="3">
        <f t="shared" si="43"/>
        <v>112.0894347811833</v>
      </c>
      <c r="AR49" s="3">
        <f t="shared" si="43"/>
        <v>110.97603421626808</v>
      </c>
      <c r="AS49" s="3">
        <f t="shared" si="43"/>
        <v>105.21973362893227</v>
      </c>
      <c r="AT49" s="3">
        <f t="shared" si="43"/>
        <v>102.84190274446158</v>
      </c>
      <c r="AU49" s="3">
        <f t="shared" si="43"/>
        <v>82.2170296752168</v>
      </c>
      <c r="AV49" s="3">
        <f t="shared" si="43"/>
        <v>82.73461345905908</v>
      </c>
      <c r="AW49" s="3">
        <f t="shared" si="43"/>
        <v>112.0894347811833</v>
      </c>
      <c r="AX49" s="3">
        <f t="shared" si="43"/>
        <v>105.21973362893227</v>
      </c>
      <c r="AY49" s="3">
        <f t="shared" si="43"/>
        <v>98.57740410704123</v>
      </c>
      <c r="AZ49" s="3">
        <f t="shared" si="43"/>
        <v>97.44892524345708</v>
      </c>
      <c r="BA49" s="3">
        <f t="shared" si="43"/>
        <v>98.57740410704123</v>
      </c>
      <c r="BB49" s="3">
        <f t="shared" si="43"/>
        <v>97.44892524345708</v>
      </c>
      <c r="BC49" s="3">
        <f t="shared" si="43"/>
        <v>98.57740410704123</v>
      </c>
      <c r="BD49" s="3">
        <f t="shared" si="43"/>
        <v>105.21973362893227</v>
      </c>
      <c r="BE49" s="3">
        <f t="shared" si="43"/>
        <v>99.19537838127603</v>
      </c>
      <c r="BF49" s="3">
        <f t="shared" si="43"/>
        <v>96.84549437448963</v>
      </c>
      <c r="BG49" s="3">
        <f t="shared" si="43"/>
        <v>76.93588539195203</v>
      </c>
      <c r="BH49" s="3">
        <f t="shared" si="43"/>
        <v>83.7842046754993</v>
      </c>
      <c r="BI49" s="3">
        <f t="shared" si="43"/>
        <v>84.31572358593885</v>
      </c>
      <c r="BJ49" s="3">
        <f t="shared" si="43"/>
        <v>91.54825412815099</v>
      </c>
      <c r="BK49" s="3">
        <f t="shared" si="43"/>
        <v>97.44892524345708</v>
      </c>
      <c r="BL49" s="3">
        <f t="shared" si="43"/>
        <v>98.57740410704123</v>
      </c>
      <c r="BM49" s="3">
        <f t="shared" si="43"/>
        <v>97.44892524345708</v>
      </c>
      <c r="BN49" s="3">
        <f t="shared" si="43"/>
        <v>99.19537838127603</v>
      </c>
      <c r="BO49" s="3">
        <f t="shared" si="43"/>
        <v>96.24524077698639</v>
      </c>
      <c r="BP49" s="3">
        <f t="shared" si="43"/>
        <v>99.81025992800546</v>
      </c>
      <c r="BQ49" s="3">
        <f t="shared" si="43"/>
        <v>96.84549437448963</v>
      </c>
      <c r="BR49" s="3">
        <f t="shared" si="43"/>
        <v>99.19537838127603</v>
      </c>
      <c r="BS49" s="3">
        <f t="shared" si="43"/>
        <v>96.24524077698639</v>
      </c>
      <c r="BT49" s="3">
        <f aca="true" t="shared" si="44" ref="BT49:EE49">+BT45*TAN(-BT43)+BT46</f>
        <v>98.01388260477462</v>
      </c>
      <c r="BU49" s="3">
        <f t="shared" si="44"/>
        <v>98.01388260477462</v>
      </c>
      <c r="BV49" s="3">
        <f t="shared" si="44"/>
        <v>98.01388260477462</v>
      </c>
      <c r="BW49" s="3">
        <f t="shared" si="44"/>
        <v>98.01388260477462</v>
      </c>
      <c r="BX49" s="3">
        <f t="shared" si="44"/>
        <v>98.01388260477462</v>
      </c>
      <c r="BY49" s="3">
        <f t="shared" si="44"/>
        <v>98.01388260477462</v>
      </c>
      <c r="BZ49" s="3">
        <f t="shared" si="44"/>
        <v>98.01388260477462</v>
      </c>
      <c r="CA49" s="3">
        <f t="shared" si="44"/>
        <v>98.01388260477462</v>
      </c>
      <c r="CB49" s="3">
        <f t="shared" si="44"/>
        <v>98.01388260477462</v>
      </c>
      <c r="CC49" s="3">
        <f t="shared" si="44"/>
        <v>98.01388260477462</v>
      </c>
      <c r="CD49" s="3">
        <f t="shared" si="44"/>
        <v>98.01388260477462</v>
      </c>
      <c r="CE49" s="3">
        <f t="shared" si="44"/>
        <v>98.01388260477462</v>
      </c>
      <c r="CF49" s="3">
        <f t="shared" si="44"/>
        <v>98.01388260477462</v>
      </c>
      <c r="CG49" s="3">
        <f t="shared" si="44"/>
        <v>98.01388260477462</v>
      </c>
      <c r="CH49" s="3">
        <f t="shared" si="44"/>
        <v>98.01388260477462</v>
      </c>
      <c r="CI49" s="3">
        <f t="shared" si="44"/>
        <v>98.01388260477462</v>
      </c>
      <c r="CJ49" s="3">
        <f t="shared" si="44"/>
        <v>98.01388260477462</v>
      </c>
      <c r="CK49" s="3">
        <f t="shared" si="44"/>
        <v>98.01388260477462</v>
      </c>
      <c r="CL49" s="3">
        <f t="shared" si="44"/>
        <v>98.01388260477462</v>
      </c>
      <c r="CM49" s="3">
        <f t="shared" si="44"/>
        <v>98.01388260477462</v>
      </c>
      <c r="CN49" s="3">
        <f t="shared" si="44"/>
        <v>98.01388260477462</v>
      </c>
      <c r="CO49" s="3">
        <f t="shared" si="44"/>
        <v>98.01388260477462</v>
      </c>
      <c r="CP49" s="3">
        <f t="shared" si="44"/>
        <v>98.01388260477462</v>
      </c>
      <c r="CQ49" s="3">
        <f t="shared" si="44"/>
        <v>98.01388260477462</v>
      </c>
      <c r="CR49" s="3">
        <f t="shared" si="44"/>
        <v>98.01388260477462</v>
      </c>
      <c r="CS49" s="3">
        <f t="shared" si="44"/>
        <v>98.01388260477462</v>
      </c>
      <c r="CT49" s="3">
        <f t="shared" si="44"/>
        <v>98.01388260477462</v>
      </c>
      <c r="CU49" s="3">
        <f t="shared" si="44"/>
        <v>98.01388260477462</v>
      </c>
      <c r="CV49" s="3">
        <f t="shared" si="44"/>
        <v>98.01388260477462</v>
      </c>
      <c r="CW49" s="3">
        <f t="shared" si="44"/>
        <v>98.01388260477462</v>
      </c>
      <c r="CX49" s="3">
        <f t="shared" si="44"/>
        <v>98.01388260477462</v>
      </c>
      <c r="CY49" s="3">
        <f t="shared" si="44"/>
        <v>98.01388260477462</v>
      </c>
      <c r="CZ49" s="3">
        <f t="shared" si="44"/>
        <v>98.01388260477462</v>
      </c>
      <c r="DA49" s="3">
        <f t="shared" si="44"/>
        <v>98.01388260477462</v>
      </c>
      <c r="DB49" s="3">
        <f t="shared" si="44"/>
        <v>98.01388260477462</v>
      </c>
      <c r="DC49" s="3">
        <f t="shared" si="44"/>
        <v>98.01388260477462</v>
      </c>
      <c r="DD49" s="3">
        <f t="shared" si="44"/>
        <v>98.01388260477462</v>
      </c>
      <c r="DE49" s="3">
        <f t="shared" si="44"/>
        <v>98.01388260477462</v>
      </c>
      <c r="DF49" s="3">
        <f t="shared" si="44"/>
        <v>98.01388260477462</v>
      </c>
      <c r="DG49" s="3">
        <f t="shared" si="44"/>
        <v>98.01388260477462</v>
      </c>
      <c r="DH49" s="3">
        <f t="shared" si="44"/>
        <v>98.01388260477462</v>
      </c>
      <c r="DI49" s="3">
        <f t="shared" si="44"/>
        <v>98.01388260477462</v>
      </c>
      <c r="DJ49" s="3">
        <f t="shared" si="44"/>
        <v>98.01388260477462</v>
      </c>
      <c r="DK49" s="3">
        <f t="shared" si="44"/>
        <v>98.01388260477462</v>
      </c>
      <c r="DL49" s="3">
        <f t="shared" si="44"/>
        <v>98.01388260477462</v>
      </c>
      <c r="DM49" s="3">
        <f t="shared" si="44"/>
        <v>98.01388260477462</v>
      </c>
      <c r="DN49" s="3">
        <f t="shared" si="44"/>
        <v>98.01388260477462</v>
      </c>
      <c r="DO49" s="3">
        <f t="shared" si="44"/>
        <v>98.01388260477462</v>
      </c>
      <c r="DP49" s="3">
        <f t="shared" si="44"/>
        <v>98.01388260477462</v>
      </c>
      <c r="DQ49" s="3">
        <f t="shared" si="44"/>
        <v>98.01388260477462</v>
      </c>
      <c r="DR49" s="3">
        <f t="shared" si="44"/>
        <v>98.01388260477462</v>
      </c>
      <c r="DS49" s="3">
        <f t="shared" si="44"/>
        <v>98.01388260477462</v>
      </c>
      <c r="DT49" s="3">
        <f t="shared" si="44"/>
        <v>98.01388260477462</v>
      </c>
      <c r="DU49" s="3">
        <f t="shared" si="44"/>
        <v>98.01388260477462</v>
      </c>
      <c r="DV49" s="3">
        <f t="shared" si="44"/>
        <v>98.01388260477462</v>
      </c>
      <c r="DW49" s="3">
        <f t="shared" si="44"/>
        <v>98.01388260477462</v>
      </c>
      <c r="DX49" s="3">
        <f t="shared" si="44"/>
        <v>98.01388260477462</v>
      </c>
      <c r="DY49" s="3">
        <f t="shared" si="44"/>
        <v>98.01388260477462</v>
      </c>
      <c r="DZ49" s="3">
        <f t="shared" si="44"/>
        <v>98.01388260477462</v>
      </c>
      <c r="EA49" s="3">
        <f t="shared" si="44"/>
        <v>98.01388260477462</v>
      </c>
      <c r="EB49" s="3">
        <f t="shared" si="44"/>
        <v>98.01388260477462</v>
      </c>
      <c r="EC49" s="3">
        <f t="shared" si="44"/>
        <v>98.01388260477462</v>
      </c>
      <c r="ED49" s="3">
        <f t="shared" si="44"/>
        <v>98.01388260477462</v>
      </c>
      <c r="EE49" s="3">
        <f t="shared" si="44"/>
        <v>98.01388260477462</v>
      </c>
      <c r="EF49" s="3">
        <f aca="true" t="shared" si="45" ref="EF49:GQ49">+EF45*TAN(-EF43)+EF46</f>
        <v>98.01388260477462</v>
      </c>
      <c r="EG49" s="3">
        <f t="shared" si="45"/>
        <v>98.01388260477462</v>
      </c>
      <c r="EH49" s="3">
        <f t="shared" si="45"/>
        <v>98.01388260477462</v>
      </c>
      <c r="EI49" s="3">
        <f t="shared" si="45"/>
        <v>98.01388260477462</v>
      </c>
      <c r="EJ49" s="3">
        <f t="shared" si="45"/>
        <v>98.01388260477462</v>
      </c>
      <c r="EK49" s="3">
        <f t="shared" si="45"/>
        <v>98.01388260477462</v>
      </c>
      <c r="EL49" s="3">
        <f t="shared" si="45"/>
        <v>98.01388260477462</v>
      </c>
      <c r="EM49" s="3">
        <f t="shared" si="45"/>
        <v>98.01388260477462</v>
      </c>
      <c r="EN49" s="3">
        <f t="shared" si="45"/>
        <v>98.01388260477462</v>
      </c>
      <c r="EO49" s="3">
        <f t="shared" si="45"/>
        <v>98.01388260477462</v>
      </c>
      <c r="EP49" s="3">
        <f t="shared" si="45"/>
        <v>98.01388260477462</v>
      </c>
      <c r="EQ49" s="3">
        <f t="shared" si="45"/>
        <v>98.01388260477462</v>
      </c>
      <c r="ER49" s="3">
        <f t="shared" si="45"/>
        <v>98.01388260477462</v>
      </c>
      <c r="ES49" s="3">
        <f t="shared" si="45"/>
        <v>98.01388260477462</v>
      </c>
      <c r="ET49" s="3">
        <f t="shared" si="45"/>
        <v>98.01388260477462</v>
      </c>
      <c r="EU49" s="3">
        <f t="shared" si="45"/>
        <v>98.01388260477462</v>
      </c>
      <c r="EV49" s="3">
        <f t="shared" si="45"/>
        <v>98.01388260477462</v>
      </c>
      <c r="EW49" s="3">
        <f t="shared" si="45"/>
        <v>98.01388260477462</v>
      </c>
      <c r="EX49" s="3">
        <f t="shared" si="45"/>
        <v>98.01388260477462</v>
      </c>
      <c r="EY49" s="3">
        <f t="shared" si="45"/>
        <v>98.01388260477462</v>
      </c>
      <c r="EZ49" s="3">
        <f t="shared" si="45"/>
        <v>98.01388260477462</v>
      </c>
      <c r="FA49" s="3">
        <f t="shared" si="45"/>
        <v>98.01388260477462</v>
      </c>
      <c r="FB49" s="3">
        <f t="shared" si="45"/>
        <v>98.01388260477462</v>
      </c>
      <c r="FC49" s="3">
        <f t="shared" si="45"/>
        <v>98.01388260477462</v>
      </c>
      <c r="FD49" s="3">
        <f t="shared" si="45"/>
        <v>98.01388260477462</v>
      </c>
      <c r="FE49" s="3">
        <f t="shared" si="45"/>
        <v>98.01388260477462</v>
      </c>
      <c r="FF49" s="3">
        <f t="shared" si="45"/>
        <v>98.01388260477462</v>
      </c>
      <c r="FG49" s="3">
        <f t="shared" si="45"/>
        <v>98.01388260477462</v>
      </c>
      <c r="FH49" s="3">
        <f t="shared" si="45"/>
        <v>98.01388260477462</v>
      </c>
      <c r="FI49" s="3">
        <f t="shared" si="45"/>
        <v>98.01388260477462</v>
      </c>
      <c r="FJ49" s="3">
        <f t="shared" si="45"/>
        <v>98.01388260477462</v>
      </c>
      <c r="FK49" s="3">
        <f t="shared" si="45"/>
        <v>98.01388260477462</v>
      </c>
      <c r="FL49" s="3">
        <f t="shared" si="45"/>
        <v>98.01388260477462</v>
      </c>
      <c r="FM49" s="3">
        <f t="shared" si="45"/>
        <v>98.01388260477462</v>
      </c>
      <c r="FN49" s="3">
        <f t="shared" si="45"/>
        <v>98.01388260477462</v>
      </c>
      <c r="FO49" s="3">
        <f t="shared" si="45"/>
        <v>98.01388260477462</v>
      </c>
      <c r="FP49" s="3">
        <f t="shared" si="45"/>
        <v>98.01388260477462</v>
      </c>
      <c r="FQ49" s="3">
        <f t="shared" si="45"/>
        <v>98.01388260477462</v>
      </c>
      <c r="FR49" s="3">
        <f t="shared" si="45"/>
        <v>98.01388260477462</v>
      </c>
      <c r="FS49" s="3">
        <f t="shared" si="45"/>
        <v>98.01388260477462</v>
      </c>
      <c r="FT49" s="3">
        <f t="shared" si="45"/>
        <v>98.01388260477462</v>
      </c>
      <c r="FU49" s="3">
        <f t="shared" si="45"/>
        <v>98.01388260477462</v>
      </c>
      <c r="FV49" s="3">
        <f t="shared" si="45"/>
        <v>98.01388260477462</v>
      </c>
      <c r="FW49" s="3">
        <f t="shared" si="45"/>
        <v>98.01388260477462</v>
      </c>
      <c r="FX49" s="3">
        <f t="shared" si="45"/>
        <v>98.01388260477462</v>
      </c>
      <c r="FY49" s="3">
        <f t="shared" si="45"/>
        <v>98.01388260477462</v>
      </c>
      <c r="FZ49" s="3">
        <f t="shared" si="45"/>
        <v>98.01388260477462</v>
      </c>
      <c r="GA49" s="3">
        <f t="shared" si="45"/>
        <v>98.01388260477462</v>
      </c>
      <c r="GB49" s="3">
        <f t="shared" si="45"/>
        <v>98.01388260477462</v>
      </c>
      <c r="GC49" s="3">
        <f t="shared" si="45"/>
        <v>98.01388260477462</v>
      </c>
      <c r="GD49" s="3">
        <f t="shared" si="45"/>
        <v>98.01388260477462</v>
      </c>
      <c r="GE49" s="3">
        <f t="shared" si="45"/>
        <v>98.01388260477462</v>
      </c>
      <c r="GF49" s="3">
        <f t="shared" si="45"/>
        <v>98.01388260477462</v>
      </c>
      <c r="GG49" s="3">
        <f t="shared" si="45"/>
        <v>98.01388260477462</v>
      </c>
      <c r="GH49" s="3">
        <f t="shared" si="45"/>
        <v>98.01388260477462</v>
      </c>
      <c r="GI49" s="3">
        <f t="shared" si="45"/>
        <v>98.01388260477462</v>
      </c>
      <c r="GJ49" s="3">
        <f t="shared" si="45"/>
        <v>98.01388260477462</v>
      </c>
      <c r="GK49" s="3">
        <f t="shared" si="45"/>
        <v>98.01388260477462</v>
      </c>
      <c r="GL49" s="3">
        <f t="shared" si="45"/>
        <v>98.01388260477462</v>
      </c>
      <c r="GM49" s="3">
        <f t="shared" si="45"/>
        <v>98.01388260477462</v>
      </c>
      <c r="GN49" s="3">
        <f t="shared" si="45"/>
        <v>98.01388260477462</v>
      </c>
      <c r="GO49" s="3">
        <f t="shared" si="45"/>
        <v>98.01388260477462</v>
      </c>
      <c r="GP49" s="3">
        <f t="shared" si="45"/>
        <v>98.01388260477462</v>
      </c>
      <c r="GQ49" s="3">
        <f t="shared" si="45"/>
        <v>98.01388260477462</v>
      </c>
      <c r="GR49" s="3">
        <f aca="true" t="shared" si="46" ref="GR49:GY49">+GR45*TAN(-GR43)+GR46</f>
        <v>98.01388260477462</v>
      </c>
      <c r="GS49" s="3">
        <f t="shared" si="46"/>
        <v>98.01388260477462</v>
      </c>
      <c r="GT49" s="3">
        <f t="shared" si="46"/>
        <v>98.01388260477462</v>
      </c>
      <c r="GU49" s="3">
        <f t="shared" si="46"/>
        <v>98.01388260477462</v>
      </c>
      <c r="GV49" s="3">
        <f t="shared" si="46"/>
        <v>98.01388260477462</v>
      </c>
      <c r="GW49" s="3">
        <f t="shared" si="46"/>
        <v>98.01388260477462</v>
      </c>
      <c r="GX49" s="3">
        <f t="shared" si="46"/>
        <v>98.01388260477462</v>
      </c>
      <c r="GY49" s="3">
        <f t="shared" si="46"/>
        <v>98.01388260477462</v>
      </c>
    </row>
    <row r="51" spans="4:207" s="55" customFormat="1" ht="15.75">
      <c r="D51" s="38" t="s">
        <v>30</v>
      </c>
      <c r="E51" s="6" t="s">
        <v>2</v>
      </c>
      <c r="F51" s="6" t="s">
        <v>19</v>
      </c>
      <c r="G51" s="7">
        <f>+G49/TAN(-G43)</f>
        <v>-360069.8927897345</v>
      </c>
      <c r="H51" s="7">
        <f aca="true" t="shared" si="47" ref="H51:BS51">+H49/TAN(-H43)</f>
        <v>345.38706241853333</v>
      </c>
      <c r="I51" s="7">
        <f t="shared" si="47"/>
        <v>329.1172986854772</v>
      </c>
      <c r="J51" s="7">
        <f t="shared" si="47"/>
        <v>486.6209463284988</v>
      </c>
      <c r="K51" s="7">
        <f t="shared" si="47"/>
        <v>560.963226974641</v>
      </c>
      <c r="L51" s="7">
        <f t="shared" si="47"/>
        <v>-494.0856769189581</v>
      </c>
      <c r="M51" s="7">
        <f t="shared" si="47"/>
        <v>-544.2034907613164</v>
      </c>
      <c r="N51" s="7">
        <f t="shared" si="47"/>
        <v>2797.254013685419</v>
      </c>
      <c r="O51" s="7">
        <f t="shared" si="47"/>
        <v>-4232.102886154593</v>
      </c>
      <c r="P51" s="7">
        <f t="shared" si="47"/>
        <v>4278.12572235458</v>
      </c>
      <c r="Q51" s="7">
        <f t="shared" si="47"/>
        <v>-4232.102886154593</v>
      </c>
      <c r="R51" s="7">
        <f t="shared" si="47"/>
        <v>4278.12572235458</v>
      </c>
      <c r="S51" s="7">
        <f t="shared" si="47"/>
        <v>-4232.102886154593</v>
      </c>
      <c r="T51" s="7">
        <f t="shared" si="47"/>
        <v>1361.8987541791287</v>
      </c>
      <c r="U51" s="7">
        <f t="shared" si="47"/>
        <v>-472.82280642267784</v>
      </c>
      <c r="V51" s="7">
        <f t="shared" si="47"/>
        <v>-1083.2388250604522</v>
      </c>
      <c r="W51" s="7">
        <f t="shared" si="47"/>
        <v>-2114.441686750429</v>
      </c>
      <c r="X51" s="7">
        <f t="shared" si="47"/>
        <v>186.2755794867548</v>
      </c>
      <c r="Y51" s="7">
        <f t="shared" si="47"/>
        <v>314.23670296986654</v>
      </c>
      <c r="Z51" s="7">
        <f t="shared" si="47"/>
        <v>329.1172986854772</v>
      </c>
      <c r="AA51" s="7">
        <f t="shared" si="47"/>
        <v>456.0651941568487</v>
      </c>
      <c r="AB51" s="7">
        <f t="shared" si="47"/>
        <v>560.963226974641</v>
      </c>
      <c r="AC51" s="7">
        <f t="shared" si="47"/>
        <v>-1425.0367796611354</v>
      </c>
      <c r="AD51" s="7">
        <f t="shared" si="47"/>
        <v>4278.12572235458</v>
      </c>
      <c r="AE51" s="7">
        <f t="shared" si="47"/>
        <v>-4232.102886154593</v>
      </c>
      <c r="AF51" s="7">
        <f t="shared" si="47"/>
        <v>4278.12572235458</v>
      </c>
      <c r="AG51" s="7">
        <f t="shared" si="47"/>
        <v>-4232.102886154593</v>
      </c>
      <c r="AH51" s="7">
        <f t="shared" si="47"/>
        <v>4278.12572235458</v>
      </c>
      <c r="AI51" s="7">
        <f t="shared" si="47"/>
        <v>-8706.982766750649</v>
      </c>
      <c r="AJ51" s="7">
        <f t="shared" si="47"/>
        <v>9018.549894381325</v>
      </c>
      <c r="AK51" s="7">
        <f t="shared" si="47"/>
        <v>114070.07255932588</v>
      </c>
      <c r="AL51" s="7">
        <f t="shared" si="47"/>
        <v>428.93866466726183</v>
      </c>
      <c r="AM51" s="7">
        <f t="shared" si="47"/>
        <v>1361.8987541791287</v>
      </c>
      <c r="AN51" s="7">
        <f t="shared" si="47"/>
        <v>2797.254013685419</v>
      </c>
      <c r="AO51" s="7">
        <f t="shared" si="47"/>
        <v>-494.0856769189581</v>
      </c>
      <c r="AP51" s="7">
        <f t="shared" si="47"/>
        <v>-280.3951357084831</v>
      </c>
      <c r="AQ51" s="7">
        <f t="shared" si="47"/>
        <v>-405.73388944423226</v>
      </c>
      <c r="AR51" s="7">
        <f t="shared" si="47"/>
        <v>-436.1716107324995</v>
      </c>
      <c r="AS51" s="7">
        <f t="shared" si="47"/>
        <v>-743.2693075504988</v>
      </c>
      <c r="AT51" s="7">
        <f t="shared" si="47"/>
        <v>-1083.2388250604522</v>
      </c>
      <c r="AU51" s="7">
        <f t="shared" si="47"/>
        <v>265.67043003634717</v>
      </c>
      <c r="AV51" s="7">
        <f t="shared" si="47"/>
        <v>276.40736610865645</v>
      </c>
      <c r="AW51" s="7">
        <f t="shared" si="47"/>
        <v>-405.73388944423226</v>
      </c>
      <c r="AX51" s="7">
        <f t="shared" si="47"/>
        <v>-743.2693075504988</v>
      </c>
      <c r="AY51" s="7">
        <f t="shared" si="47"/>
        <v>-8706.982766750649</v>
      </c>
      <c r="AZ51" s="7">
        <f t="shared" si="47"/>
        <v>9018.549894381325</v>
      </c>
      <c r="BA51" s="7">
        <f t="shared" si="47"/>
        <v>-8706.982766750649</v>
      </c>
      <c r="BB51" s="7">
        <f t="shared" si="47"/>
        <v>9018.549894381325</v>
      </c>
      <c r="BC51" s="7">
        <f t="shared" si="47"/>
        <v>-8706.982766750649</v>
      </c>
      <c r="BD51" s="7">
        <f t="shared" si="47"/>
        <v>-743.2693075504988</v>
      </c>
      <c r="BE51" s="7">
        <f t="shared" si="47"/>
        <v>-4232.102886154593</v>
      </c>
      <c r="BF51" s="7">
        <f t="shared" si="47"/>
        <v>4278.12572235458</v>
      </c>
      <c r="BG51" s="7">
        <f t="shared" si="47"/>
        <v>186.2755794867548</v>
      </c>
      <c r="BH51" s="7">
        <f t="shared" si="47"/>
        <v>300.58075126377355</v>
      </c>
      <c r="BI51" s="7">
        <f t="shared" si="47"/>
        <v>314.23670296986654</v>
      </c>
      <c r="BJ51" s="7">
        <f t="shared" si="47"/>
        <v>723.6740338623441</v>
      </c>
      <c r="BK51" s="7">
        <f t="shared" si="47"/>
        <v>9018.549894381325</v>
      </c>
      <c r="BL51" s="7">
        <f t="shared" si="47"/>
        <v>-8706.982766750649</v>
      </c>
      <c r="BM51" s="7">
        <f t="shared" si="47"/>
        <v>9018.549894381325</v>
      </c>
      <c r="BN51" s="7">
        <f t="shared" si="47"/>
        <v>-4232.102886154593</v>
      </c>
      <c r="BO51" s="7">
        <f t="shared" si="47"/>
        <v>2797.254013685419</v>
      </c>
      <c r="BP51" s="7">
        <f t="shared" si="47"/>
        <v>-2811.9294790647773</v>
      </c>
      <c r="BQ51" s="7">
        <f t="shared" si="47"/>
        <v>4278.12572235458</v>
      </c>
      <c r="BR51" s="7">
        <f t="shared" si="47"/>
        <v>-4232.102886154593</v>
      </c>
      <c r="BS51" s="7">
        <f t="shared" si="47"/>
        <v>2797.254013685419</v>
      </c>
      <c r="BT51" s="7">
        <f aca="true" t="shared" si="48" ref="BT51:EE51">+BT49/TAN(-BT43)</f>
        <v>-360069.8927897345</v>
      </c>
      <c r="BU51" s="7">
        <f t="shared" si="48"/>
        <v>-360069.8927897345</v>
      </c>
      <c r="BV51" s="7">
        <f t="shared" si="48"/>
        <v>-360069.8927897345</v>
      </c>
      <c r="BW51" s="7">
        <f t="shared" si="48"/>
        <v>-360069.8927897345</v>
      </c>
      <c r="BX51" s="7">
        <f t="shared" si="48"/>
        <v>-360069.8927897345</v>
      </c>
      <c r="BY51" s="7">
        <f t="shared" si="48"/>
        <v>-360069.8927897345</v>
      </c>
      <c r="BZ51" s="7">
        <f t="shared" si="48"/>
        <v>-360069.8927897345</v>
      </c>
      <c r="CA51" s="7">
        <f t="shared" si="48"/>
        <v>-360069.8927897345</v>
      </c>
      <c r="CB51" s="7">
        <f t="shared" si="48"/>
        <v>-360069.8927897345</v>
      </c>
      <c r="CC51" s="7">
        <f t="shared" si="48"/>
        <v>-360069.8927897345</v>
      </c>
      <c r="CD51" s="7">
        <f t="shared" si="48"/>
        <v>-360069.8927897345</v>
      </c>
      <c r="CE51" s="7">
        <f t="shared" si="48"/>
        <v>-360069.8927897345</v>
      </c>
      <c r="CF51" s="7">
        <f t="shared" si="48"/>
        <v>-360069.8927897345</v>
      </c>
      <c r="CG51" s="7">
        <f t="shared" si="48"/>
        <v>-360069.8927897345</v>
      </c>
      <c r="CH51" s="7">
        <f t="shared" si="48"/>
        <v>-360069.8927897345</v>
      </c>
      <c r="CI51" s="7">
        <f t="shared" si="48"/>
        <v>-360069.8927897345</v>
      </c>
      <c r="CJ51" s="7">
        <f t="shared" si="48"/>
        <v>-360069.8927897345</v>
      </c>
      <c r="CK51" s="7">
        <f t="shared" si="48"/>
        <v>-360069.8927897345</v>
      </c>
      <c r="CL51" s="7">
        <f t="shared" si="48"/>
        <v>-360069.8927897345</v>
      </c>
      <c r="CM51" s="7">
        <f t="shared" si="48"/>
        <v>-360069.8927897345</v>
      </c>
      <c r="CN51" s="7">
        <f t="shared" si="48"/>
        <v>-360069.8927897345</v>
      </c>
      <c r="CO51" s="7">
        <f t="shared" si="48"/>
        <v>-360069.8927897345</v>
      </c>
      <c r="CP51" s="7">
        <f t="shared" si="48"/>
        <v>-360069.8927897345</v>
      </c>
      <c r="CQ51" s="7">
        <f t="shared" si="48"/>
        <v>-360069.8927897345</v>
      </c>
      <c r="CR51" s="7">
        <f t="shared" si="48"/>
        <v>-360069.8927897345</v>
      </c>
      <c r="CS51" s="7">
        <f t="shared" si="48"/>
        <v>-360069.8927897345</v>
      </c>
      <c r="CT51" s="7">
        <f t="shared" si="48"/>
        <v>-360069.8927897345</v>
      </c>
      <c r="CU51" s="7">
        <f t="shared" si="48"/>
        <v>-360069.8927897345</v>
      </c>
      <c r="CV51" s="7">
        <f t="shared" si="48"/>
        <v>-360069.8927897345</v>
      </c>
      <c r="CW51" s="7">
        <f t="shared" si="48"/>
        <v>-360069.8927897345</v>
      </c>
      <c r="CX51" s="7">
        <f t="shared" si="48"/>
        <v>-360069.8927897345</v>
      </c>
      <c r="CY51" s="7">
        <f t="shared" si="48"/>
        <v>-360069.8927897345</v>
      </c>
      <c r="CZ51" s="7">
        <f t="shared" si="48"/>
        <v>-360069.8927897345</v>
      </c>
      <c r="DA51" s="7">
        <f t="shared" si="48"/>
        <v>-360069.8927897345</v>
      </c>
      <c r="DB51" s="7">
        <f t="shared" si="48"/>
        <v>-360069.8927897345</v>
      </c>
      <c r="DC51" s="7">
        <f t="shared" si="48"/>
        <v>-360069.8927897345</v>
      </c>
      <c r="DD51" s="7">
        <f t="shared" si="48"/>
        <v>-360069.8927897345</v>
      </c>
      <c r="DE51" s="7">
        <f t="shared" si="48"/>
        <v>-360069.8927897345</v>
      </c>
      <c r="DF51" s="7">
        <f t="shared" si="48"/>
        <v>-360069.8927897345</v>
      </c>
      <c r="DG51" s="7">
        <f t="shared" si="48"/>
        <v>-360069.8927897345</v>
      </c>
      <c r="DH51" s="7">
        <f t="shared" si="48"/>
        <v>-360069.8927897345</v>
      </c>
      <c r="DI51" s="7">
        <f t="shared" si="48"/>
        <v>-360069.8927897345</v>
      </c>
      <c r="DJ51" s="7">
        <f t="shared" si="48"/>
        <v>-360069.8927897345</v>
      </c>
      <c r="DK51" s="7">
        <f t="shared" si="48"/>
        <v>-360069.8927897345</v>
      </c>
      <c r="DL51" s="7">
        <f t="shared" si="48"/>
        <v>-360069.8927897345</v>
      </c>
      <c r="DM51" s="7">
        <f t="shared" si="48"/>
        <v>-360069.8927897345</v>
      </c>
      <c r="DN51" s="7">
        <f t="shared" si="48"/>
        <v>-360069.8927897345</v>
      </c>
      <c r="DO51" s="7">
        <f t="shared" si="48"/>
        <v>-360069.8927897345</v>
      </c>
      <c r="DP51" s="7">
        <f t="shared" si="48"/>
        <v>-360069.8927897345</v>
      </c>
      <c r="DQ51" s="7">
        <f t="shared" si="48"/>
        <v>-360069.8927897345</v>
      </c>
      <c r="DR51" s="7">
        <f t="shared" si="48"/>
        <v>-360069.8927897345</v>
      </c>
      <c r="DS51" s="7">
        <f t="shared" si="48"/>
        <v>-360069.8927897345</v>
      </c>
      <c r="DT51" s="7">
        <f t="shared" si="48"/>
        <v>-360069.8927897345</v>
      </c>
      <c r="DU51" s="7">
        <f t="shared" si="48"/>
        <v>-360069.8927897345</v>
      </c>
      <c r="DV51" s="7">
        <f t="shared" si="48"/>
        <v>-360069.8927897345</v>
      </c>
      <c r="DW51" s="7">
        <f t="shared" si="48"/>
        <v>-360069.8927897345</v>
      </c>
      <c r="DX51" s="7">
        <f t="shared" si="48"/>
        <v>-360069.8927897345</v>
      </c>
      <c r="DY51" s="7">
        <f t="shared" si="48"/>
        <v>-360069.8927897345</v>
      </c>
      <c r="DZ51" s="7">
        <f t="shared" si="48"/>
        <v>-360069.8927897345</v>
      </c>
      <c r="EA51" s="7">
        <f t="shared" si="48"/>
        <v>-360069.8927897345</v>
      </c>
      <c r="EB51" s="7">
        <f t="shared" si="48"/>
        <v>-360069.8927897345</v>
      </c>
      <c r="EC51" s="7">
        <f t="shared" si="48"/>
        <v>-360069.8927897345</v>
      </c>
      <c r="ED51" s="7">
        <f t="shared" si="48"/>
        <v>-360069.8927897345</v>
      </c>
      <c r="EE51" s="7">
        <f t="shared" si="48"/>
        <v>-360069.8927897345</v>
      </c>
      <c r="EF51" s="7">
        <f aca="true" t="shared" si="49" ref="EF51:GQ51">+EF49/TAN(-EF43)</f>
        <v>-360069.8927897345</v>
      </c>
      <c r="EG51" s="7">
        <f t="shared" si="49"/>
        <v>-360069.8927897345</v>
      </c>
      <c r="EH51" s="7">
        <f t="shared" si="49"/>
        <v>-360069.8927897345</v>
      </c>
      <c r="EI51" s="7">
        <f t="shared" si="49"/>
        <v>-360069.8927897345</v>
      </c>
      <c r="EJ51" s="7">
        <f t="shared" si="49"/>
        <v>-360069.8927897345</v>
      </c>
      <c r="EK51" s="7">
        <f t="shared" si="49"/>
        <v>-360069.8927897345</v>
      </c>
      <c r="EL51" s="7">
        <f t="shared" si="49"/>
        <v>-360069.8927897345</v>
      </c>
      <c r="EM51" s="7">
        <f t="shared" si="49"/>
        <v>-360069.8927897345</v>
      </c>
      <c r="EN51" s="7">
        <f t="shared" si="49"/>
        <v>-360069.8927897345</v>
      </c>
      <c r="EO51" s="7">
        <f t="shared" si="49"/>
        <v>-360069.8927897345</v>
      </c>
      <c r="EP51" s="7">
        <f t="shared" si="49"/>
        <v>-360069.8927897345</v>
      </c>
      <c r="EQ51" s="7">
        <f t="shared" si="49"/>
        <v>-360069.8927897345</v>
      </c>
      <c r="ER51" s="7">
        <f t="shared" si="49"/>
        <v>-360069.8927897345</v>
      </c>
      <c r="ES51" s="7">
        <f t="shared" si="49"/>
        <v>-360069.8927897345</v>
      </c>
      <c r="ET51" s="7">
        <f t="shared" si="49"/>
        <v>-360069.8927897345</v>
      </c>
      <c r="EU51" s="7">
        <f t="shared" si="49"/>
        <v>-360069.8927897345</v>
      </c>
      <c r="EV51" s="7">
        <f t="shared" si="49"/>
        <v>-360069.8927897345</v>
      </c>
      <c r="EW51" s="7">
        <f t="shared" si="49"/>
        <v>-360069.8927897345</v>
      </c>
      <c r="EX51" s="7">
        <f t="shared" si="49"/>
        <v>-360069.8927897345</v>
      </c>
      <c r="EY51" s="7">
        <f t="shared" si="49"/>
        <v>-360069.8927897345</v>
      </c>
      <c r="EZ51" s="7">
        <f t="shared" si="49"/>
        <v>-360069.8927897345</v>
      </c>
      <c r="FA51" s="7">
        <f t="shared" si="49"/>
        <v>-360069.8927897345</v>
      </c>
      <c r="FB51" s="7">
        <f t="shared" si="49"/>
        <v>-360069.8927897345</v>
      </c>
      <c r="FC51" s="7">
        <f t="shared" si="49"/>
        <v>-360069.8927897345</v>
      </c>
      <c r="FD51" s="7">
        <f t="shared" si="49"/>
        <v>-360069.8927897345</v>
      </c>
      <c r="FE51" s="7">
        <f t="shared" si="49"/>
        <v>-360069.8927897345</v>
      </c>
      <c r="FF51" s="7">
        <f t="shared" si="49"/>
        <v>-360069.8927897345</v>
      </c>
      <c r="FG51" s="7">
        <f t="shared" si="49"/>
        <v>-360069.8927897345</v>
      </c>
      <c r="FH51" s="7">
        <f t="shared" si="49"/>
        <v>-360069.8927897345</v>
      </c>
      <c r="FI51" s="7">
        <f t="shared" si="49"/>
        <v>-360069.8927897345</v>
      </c>
      <c r="FJ51" s="7">
        <f t="shared" si="49"/>
        <v>-360069.8927897345</v>
      </c>
      <c r="FK51" s="7">
        <f t="shared" si="49"/>
        <v>-360069.8927897345</v>
      </c>
      <c r="FL51" s="7">
        <f t="shared" si="49"/>
        <v>-360069.8927897345</v>
      </c>
      <c r="FM51" s="7">
        <f t="shared" si="49"/>
        <v>-360069.8927897345</v>
      </c>
      <c r="FN51" s="7">
        <f t="shared" si="49"/>
        <v>-360069.8927897345</v>
      </c>
      <c r="FO51" s="7">
        <f t="shared" si="49"/>
        <v>-360069.8927897345</v>
      </c>
      <c r="FP51" s="7">
        <f t="shared" si="49"/>
        <v>-360069.8927897345</v>
      </c>
      <c r="FQ51" s="7">
        <f t="shared" si="49"/>
        <v>-360069.8927897345</v>
      </c>
      <c r="FR51" s="7">
        <f t="shared" si="49"/>
        <v>-360069.8927897345</v>
      </c>
      <c r="FS51" s="7">
        <f t="shared" si="49"/>
        <v>-360069.8927897345</v>
      </c>
      <c r="FT51" s="7">
        <f t="shared" si="49"/>
        <v>-360069.8927897345</v>
      </c>
      <c r="FU51" s="7">
        <f t="shared" si="49"/>
        <v>-360069.8927897345</v>
      </c>
      <c r="FV51" s="7">
        <f t="shared" si="49"/>
        <v>-360069.8927897345</v>
      </c>
      <c r="FW51" s="7">
        <f t="shared" si="49"/>
        <v>-360069.8927897345</v>
      </c>
      <c r="FX51" s="7">
        <f t="shared" si="49"/>
        <v>-360069.8927897345</v>
      </c>
      <c r="FY51" s="7">
        <f t="shared" si="49"/>
        <v>-360069.8927897345</v>
      </c>
      <c r="FZ51" s="7">
        <f t="shared" si="49"/>
        <v>-360069.8927897345</v>
      </c>
      <c r="GA51" s="7">
        <f t="shared" si="49"/>
        <v>-360069.8927897345</v>
      </c>
      <c r="GB51" s="7">
        <f t="shared" si="49"/>
        <v>-360069.8927897345</v>
      </c>
      <c r="GC51" s="7">
        <f t="shared" si="49"/>
        <v>-360069.8927897345</v>
      </c>
      <c r="GD51" s="7">
        <f t="shared" si="49"/>
        <v>-360069.8927897345</v>
      </c>
      <c r="GE51" s="7">
        <f t="shared" si="49"/>
        <v>-360069.8927897345</v>
      </c>
      <c r="GF51" s="7">
        <f t="shared" si="49"/>
        <v>-360069.8927897345</v>
      </c>
      <c r="GG51" s="7">
        <f t="shared" si="49"/>
        <v>-360069.8927897345</v>
      </c>
      <c r="GH51" s="7">
        <f t="shared" si="49"/>
        <v>-360069.8927897345</v>
      </c>
      <c r="GI51" s="7">
        <f t="shared" si="49"/>
        <v>-360069.8927897345</v>
      </c>
      <c r="GJ51" s="7">
        <f t="shared" si="49"/>
        <v>-360069.8927897345</v>
      </c>
      <c r="GK51" s="7">
        <f t="shared" si="49"/>
        <v>-360069.8927897345</v>
      </c>
      <c r="GL51" s="7">
        <f t="shared" si="49"/>
        <v>-360069.8927897345</v>
      </c>
      <c r="GM51" s="7">
        <f t="shared" si="49"/>
        <v>-360069.8927897345</v>
      </c>
      <c r="GN51" s="7">
        <f t="shared" si="49"/>
        <v>-360069.8927897345</v>
      </c>
      <c r="GO51" s="7">
        <f t="shared" si="49"/>
        <v>-360069.8927897345</v>
      </c>
      <c r="GP51" s="7">
        <f t="shared" si="49"/>
        <v>-360069.8927897345</v>
      </c>
      <c r="GQ51" s="7">
        <f t="shared" si="49"/>
        <v>-360069.8927897345</v>
      </c>
      <c r="GR51" s="7">
        <f aca="true" t="shared" si="50" ref="GR51:GY51">+GR49/TAN(-GR43)</f>
        <v>-360069.8927897345</v>
      </c>
      <c r="GS51" s="7">
        <f t="shared" si="50"/>
        <v>-360069.8927897345</v>
      </c>
      <c r="GT51" s="7">
        <f t="shared" si="50"/>
        <v>-360069.8927897345</v>
      </c>
      <c r="GU51" s="7">
        <f t="shared" si="50"/>
        <v>-360069.8927897345</v>
      </c>
      <c r="GV51" s="7">
        <f t="shared" si="50"/>
        <v>-360069.8927897345</v>
      </c>
      <c r="GW51" s="7">
        <f t="shared" si="50"/>
        <v>-360069.8927897345</v>
      </c>
      <c r="GX51" s="7">
        <f t="shared" si="50"/>
        <v>-360069.8927897345</v>
      </c>
      <c r="GY51" s="7">
        <f t="shared" si="50"/>
        <v>-360069.8927897345</v>
      </c>
    </row>
    <row r="52" spans="4:207" s="55" customFormat="1" ht="12.75">
      <c r="D52" s="38"/>
      <c r="E52" s="6" t="s">
        <v>3</v>
      </c>
      <c r="F52" s="6" t="s">
        <v>19</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v>0</v>
      </c>
      <c r="AI52" s="6">
        <v>0</v>
      </c>
      <c r="AJ52" s="6">
        <v>0</v>
      </c>
      <c r="AK52" s="6">
        <v>0</v>
      </c>
      <c r="AL52" s="6">
        <v>0</v>
      </c>
      <c r="AM52" s="6">
        <v>0</v>
      </c>
      <c r="AN52" s="6">
        <v>0</v>
      </c>
      <c r="AO52" s="6">
        <v>0</v>
      </c>
      <c r="AP52" s="6">
        <v>0</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0</v>
      </c>
      <c r="CT52" s="6">
        <v>0</v>
      </c>
      <c r="CU52" s="6">
        <v>0</v>
      </c>
      <c r="CV52" s="6">
        <v>0</v>
      </c>
      <c r="CW52" s="6">
        <v>0</v>
      </c>
      <c r="CX52" s="6">
        <v>0</v>
      </c>
      <c r="CY52" s="6">
        <v>0</v>
      </c>
      <c r="CZ52" s="6">
        <v>0</v>
      </c>
      <c r="DA52" s="6">
        <v>0</v>
      </c>
      <c r="DB52" s="6">
        <v>0</v>
      </c>
      <c r="DC52" s="6">
        <v>0</v>
      </c>
      <c r="DD52" s="6">
        <v>0</v>
      </c>
      <c r="DE52" s="6">
        <v>0</v>
      </c>
      <c r="DF52" s="6">
        <v>0</v>
      </c>
      <c r="DG52" s="6">
        <v>0</v>
      </c>
      <c r="DH52" s="6">
        <v>0</v>
      </c>
      <c r="DI52" s="6">
        <v>0</v>
      </c>
      <c r="DJ52" s="6">
        <v>0</v>
      </c>
      <c r="DK52" s="6">
        <v>0</v>
      </c>
      <c r="DL52" s="6">
        <v>0</v>
      </c>
      <c r="DM52" s="6">
        <v>0</v>
      </c>
      <c r="DN52" s="6">
        <v>0</v>
      </c>
      <c r="DO52" s="6">
        <v>0</v>
      </c>
      <c r="DP52" s="6">
        <v>0</v>
      </c>
      <c r="DQ52" s="6">
        <v>0</v>
      </c>
      <c r="DR52" s="6">
        <v>0</v>
      </c>
      <c r="DS52" s="6">
        <v>0</v>
      </c>
      <c r="DT52" s="6">
        <v>0</v>
      </c>
      <c r="DU52" s="6">
        <v>0</v>
      </c>
      <c r="DV52" s="6">
        <v>0</v>
      </c>
      <c r="DW52" s="6">
        <v>0</v>
      </c>
      <c r="DX52" s="6">
        <v>0</v>
      </c>
      <c r="DY52" s="6">
        <v>0</v>
      </c>
      <c r="DZ52" s="6">
        <v>0</v>
      </c>
      <c r="EA52" s="6">
        <v>0</v>
      </c>
      <c r="EB52" s="6">
        <v>0</v>
      </c>
      <c r="EC52" s="6">
        <v>0</v>
      </c>
      <c r="ED52" s="6">
        <v>0</v>
      </c>
      <c r="EE52" s="6">
        <v>0</v>
      </c>
      <c r="EF52" s="6">
        <v>0</v>
      </c>
      <c r="EG52" s="6">
        <v>0</v>
      </c>
      <c r="EH52" s="6">
        <v>0</v>
      </c>
      <c r="EI52" s="6">
        <v>0</v>
      </c>
      <c r="EJ52" s="6">
        <v>0</v>
      </c>
      <c r="EK52" s="6">
        <v>0</v>
      </c>
      <c r="EL52" s="6">
        <v>0</v>
      </c>
      <c r="EM52" s="6">
        <v>0</v>
      </c>
      <c r="EN52" s="6">
        <v>0</v>
      </c>
      <c r="EO52" s="6">
        <v>0</v>
      </c>
      <c r="EP52" s="6">
        <v>0</v>
      </c>
      <c r="EQ52" s="6">
        <v>0</v>
      </c>
      <c r="ER52" s="6">
        <v>0</v>
      </c>
      <c r="ES52" s="6">
        <v>0</v>
      </c>
      <c r="ET52" s="6">
        <v>0</v>
      </c>
      <c r="EU52" s="6">
        <v>0</v>
      </c>
      <c r="EV52" s="6">
        <v>0</v>
      </c>
      <c r="EW52" s="6">
        <v>0</v>
      </c>
      <c r="EX52" s="6">
        <v>0</v>
      </c>
      <c r="EY52" s="6">
        <v>0</v>
      </c>
      <c r="EZ52" s="6">
        <v>0</v>
      </c>
      <c r="FA52" s="6">
        <v>0</v>
      </c>
      <c r="FB52" s="6">
        <v>0</v>
      </c>
      <c r="FC52" s="6">
        <v>0</v>
      </c>
      <c r="FD52" s="6">
        <v>0</v>
      </c>
      <c r="FE52" s="6">
        <v>0</v>
      </c>
      <c r="FF52" s="6">
        <v>0</v>
      </c>
      <c r="FG52" s="6">
        <v>0</v>
      </c>
      <c r="FH52" s="6">
        <v>0</v>
      </c>
      <c r="FI52" s="6">
        <v>0</v>
      </c>
      <c r="FJ52" s="6">
        <v>0</v>
      </c>
      <c r="FK52" s="6">
        <v>0</v>
      </c>
      <c r="FL52" s="6">
        <v>0</v>
      </c>
      <c r="FM52" s="6">
        <v>0</v>
      </c>
      <c r="FN52" s="6">
        <v>0</v>
      </c>
      <c r="FO52" s="6">
        <v>0</v>
      </c>
      <c r="FP52" s="6">
        <v>0</v>
      </c>
      <c r="FQ52" s="6">
        <v>0</v>
      </c>
      <c r="FR52" s="6">
        <v>0</v>
      </c>
      <c r="FS52" s="6">
        <v>0</v>
      </c>
      <c r="FT52" s="6">
        <v>0</v>
      </c>
      <c r="FU52" s="6">
        <v>0</v>
      </c>
      <c r="FV52" s="6">
        <v>0</v>
      </c>
      <c r="FW52" s="6">
        <v>0</v>
      </c>
      <c r="FX52" s="6">
        <v>0</v>
      </c>
      <c r="FY52" s="6">
        <v>0</v>
      </c>
      <c r="FZ52" s="6">
        <v>0</v>
      </c>
      <c r="GA52" s="6">
        <v>0</v>
      </c>
      <c r="GB52" s="6">
        <v>0</v>
      </c>
      <c r="GC52" s="6">
        <v>0</v>
      </c>
      <c r="GD52" s="6">
        <v>0</v>
      </c>
      <c r="GE52" s="6">
        <v>0</v>
      </c>
      <c r="GF52" s="6">
        <v>0</v>
      </c>
      <c r="GG52" s="6">
        <v>0</v>
      </c>
      <c r="GH52" s="6">
        <v>0</v>
      </c>
      <c r="GI52" s="6">
        <v>0</v>
      </c>
      <c r="GJ52" s="6">
        <v>0</v>
      </c>
      <c r="GK52" s="6">
        <v>0</v>
      </c>
      <c r="GL52" s="6">
        <v>0</v>
      </c>
      <c r="GM52" s="6">
        <v>0</v>
      </c>
      <c r="GN52" s="6">
        <v>0</v>
      </c>
      <c r="GO52" s="6">
        <v>0</v>
      </c>
      <c r="GP52" s="6">
        <v>0</v>
      </c>
      <c r="GQ52" s="6">
        <v>0</v>
      </c>
      <c r="GR52" s="6">
        <v>0</v>
      </c>
      <c r="GS52" s="6">
        <v>0</v>
      </c>
      <c r="GT52" s="6">
        <v>0</v>
      </c>
      <c r="GU52" s="6">
        <v>0</v>
      </c>
      <c r="GV52" s="6">
        <v>0</v>
      </c>
      <c r="GW52" s="6">
        <v>0</v>
      </c>
      <c r="GX52" s="6">
        <v>0</v>
      </c>
      <c r="GY52" s="6">
        <v>0</v>
      </c>
    </row>
    <row r="54" spans="4:207" ht="15.75">
      <c r="D54" s="30" t="s">
        <v>31</v>
      </c>
      <c r="E54" s="29"/>
      <c r="F54" s="3" t="s">
        <v>19</v>
      </c>
      <c r="G54" s="7">
        <f>ROUND(SQRT((G51-G45)^2+(G52-G46)^2),0)</f>
        <v>360001</v>
      </c>
      <c r="H54" s="7">
        <f aca="true" t="shared" si="51" ref="H54:BS54">ROUND(SQRT((H51-H45)^2+(H52-H46)^2),0)</f>
        <v>426</v>
      </c>
      <c r="I54" s="7">
        <f t="shared" si="51"/>
        <v>411</v>
      </c>
      <c r="J54" s="7">
        <f t="shared" si="51"/>
        <v>564</v>
      </c>
      <c r="K54" s="7">
        <f t="shared" si="51"/>
        <v>638</v>
      </c>
      <c r="L54" s="7">
        <f t="shared" si="51"/>
        <v>436</v>
      </c>
      <c r="M54" s="7">
        <f t="shared" si="51"/>
        <v>485</v>
      </c>
      <c r="N54" s="7">
        <f t="shared" si="51"/>
        <v>2868</v>
      </c>
      <c r="O54" s="7">
        <f t="shared" si="51"/>
        <v>4164</v>
      </c>
      <c r="P54" s="7">
        <f t="shared" si="51"/>
        <v>4348</v>
      </c>
      <c r="Q54" s="7">
        <f t="shared" si="51"/>
        <v>4164</v>
      </c>
      <c r="R54" s="7">
        <f t="shared" si="51"/>
        <v>4348</v>
      </c>
      <c r="S54" s="7">
        <f t="shared" si="51"/>
        <v>4164</v>
      </c>
      <c r="T54" s="7">
        <f t="shared" si="51"/>
        <v>1434</v>
      </c>
      <c r="U54" s="7">
        <f t="shared" si="51"/>
        <v>415</v>
      </c>
      <c r="V54" s="7">
        <f t="shared" si="51"/>
        <v>1019</v>
      </c>
      <c r="W54" s="7">
        <f t="shared" si="51"/>
        <v>2048</v>
      </c>
      <c r="X54" s="7">
        <f t="shared" si="51"/>
        <v>275</v>
      </c>
      <c r="Y54" s="7">
        <f t="shared" si="51"/>
        <v>396</v>
      </c>
      <c r="Z54" s="7">
        <f t="shared" si="51"/>
        <v>411</v>
      </c>
      <c r="AA54" s="7">
        <f t="shared" si="51"/>
        <v>534</v>
      </c>
      <c r="AB54" s="7">
        <f t="shared" si="51"/>
        <v>638</v>
      </c>
      <c r="AC54" s="7">
        <f t="shared" si="51"/>
        <v>1360</v>
      </c>
      <c r="AD54" s="7">
        <f t="shared" si="51"/>
        <v>4348</v>
      </c>
      <c r="AE54" s="7">
        <f t="shared" si="51"/>
        <v>4164</v>
      </c>
      <c r="AF54" s="7">
        <f t="shared" si="51"/>
        <v>4348</v>
      </c>
      <c r="AG54" s="7">
        <f t="shared" si="51"/>
        <v>4164</v>
      </c>
      <c r="AH54" s="7">
        <f t="shared" si="51"/>
        <v>4348</v>
      </c>
      <c r="AI54" s="7">
        <f t="shared" si="51"/>
        <v>8639</v>
      </c>
      <c r="AJ54" s="7">
        <f t="shared" si="51"/>
        <v>9088</v>
      </c>
      <c r="AK54" s="7">
        <f t="shared" si="51"/>
        <v>114139</v>
      </c>
      <c r="AL54" s="7">
        <f t="shared" si="51"/>
        <v>508</v>
      </c>
      <c r="AM54" s="7">
        <f t="shared" si="51"/>
        <v>1434</v>
      </c>
      <c r="AN54" s="7">
        <f t="shared" si="51"/>
        <v>2868</v>
      </c>
      <c r="AO54" s="7">
        <f t="shared" si="51"/>
        <v>436</v>
      </c>
      <c r="AP54" s="7">
        <f t="shared" si="51"/>
        <v>231</v>
      </c>
      <c r="AQ54" s="7">
        <f t="shared" si="51"/>
        <v>350</v>
      </c>
      <c r="AR54" s="7">
        <f t="shared" si="51"/>
        <v>379</v>
      </c>
      <c r="AS54" s="7">
        <f t="shared" si="51"/>
        <v>681</v>
      </c>
      <c r="AT54" s="7">
        <f t="shared" si="51"/>
        <v>1019</v>
      </c>
      <c r="AU54" s="7">
        <f t="shared" si="51"/>
        <v>349</v>
      </c>
      <c r="AV54" s="7">
        <f t="shared" si="51"/>
        <v>360</v>
      </c>
      <c r="AW54" s="7">
        <f t="shared" si="51"/>
        <v>350</v>
      </c>
      <c r="AX54" s="7">
        <f t="shared" si="51"/>
        <v>681</v>
      </c>
      <c r="AY54" s="7">
        <f t="shared" si="51"/>
        <v>8639</v>
      </c>
      <c r="AZ54" s="7">
        <f t="shared" si="51"/>
        <v>9088</v>
      </c>
      <c r="BA54" s="7">
        <f t="shared" si="51"/>
        <v>8639</v>
      </c>
      <c r="BB54" s="7">
        <f t="shared" si="51"/>
        <v>9088</v>
      </c>
      <c r="BC54" s="7">
        <f t="shared" si="51"/>
        <v>8639</v>
      </c>
      <c r="BD54" s="7">
        <f t="shared" si="51"/>
        <v>681</v>
      </c>
      <c r="BE54" s="7">
        <f t="shared" si="51"/>
        <v>4164</v>
      </c>
      <c r="BF54" s="7">
        <f t="shared" si="51"/>
        <v>4348</v>
      </c>
      <c r="BG54" s="7">
        <f t="shared" si="51"/>
        <v>275</v>
      </c>
      <c r="BH54" s="7">
        <f t="shared" si="51"/>
        <v>383</v>
      </c>
      <c r="BI54" s="7">
        <f t="shared" si="51"/>
        <v>396</v>
      </c>
      <c r="BJ54" s="7">
        <f t="shared" si="51"/>
        <v>799</v>
      </c>
      <c r="BK54" s="7">
        <f t="shared" si="51"/>
        <v>9088</v>
      </c>
      <c r="BL54" s="7">
        <f t="shared" si="51"/>
        <v>8639</v>
      </c>
      <c r="BM54" s="7">
        <f t="shared" si="51"/>
        <v>9088</v>
      </c>
      <c r="BN54" s="7">
        <f t="shared" si="51"/>
        <v>4164</v>
      </c>
      <c r="BO54" s="7">
        <f t="shared" si="51"/>
        <v>2868</v>
      </c>
      <c r="BP54" s="7">
        <f t="shared" si="51"/>
        <v>2745</v>
      </c>
      <c r="BQ54" s="7">
        <f t="shared" si="51"/>
        <v>4348</v>
      </c>
      <c r="BR54" s="7">
        <f t="shared" si="51"/>
        <v>4164</v>
      </c>
      <c r="BS54" s="7">
        <f t="shared" si="51"/>
        <v>2868</v>
      </c>
      <c r="BT54" s="7">
        <f aca="true" t="shared" si="52" ref="BT54:EE54">ROUND(SQRT((BT51-BT45)^2+(BT52-BT46)^2),0)</f>
        <v>360001</v>
      </c>
      <c r="BU54" s="7">
        <f t="shared" si="52"/>
        <v>360001</v>
      </c>
      <c r="BV54" s="7">
        <f t="shared" si="52"/>
        <v>360001</v>
      </c>
      <c r="BW54" s="7">
        <f t="shared" si="52"/>
        <v>360001</v>
      </c>
      <c r="BX54" s="7">
        <f t="shared" si="52"/>
        <v>360001</v>
      </c>
      <c r="BY54" s="7">
        <f t="shared" si="52"/>
        <v>360001</v>
      </c>
      <c r="BZ54" s="7">
        <f t="shared" si="52"/>
        <v>360001</v>
      </c>
      <c r="CA54" s="7">
        <f t="shared" si="52"/>
        <v>360001</v>
      </c>
      <c r="CB54" s="7">
        <f t="shared" si="52"/>
        <v>360001</v>
      </c>
      <c r="CC54" s="7">
        <f t="shared" si="52"/>
        <v>360001</v>
      </c>
      <c r="CD54" s="7">
        <f t="shared" si="52"/>
        <v>360001</v>
      </c>
      <c r="CE54" s="7">
        <f t="shared" si="52"/>
        <v>360001</v>
      </c>
      <c r="CF54" s="7">
        <f t="shared" si="52"/>
        <v>360001</v>
      </c>
      <c r="CG54" s="7">
        <f t="shared" si="52"/>
        <v>360001</v>
      </c>
      <c r="CH54" s="7">
        <f t="shared" si="52"/>
        <v>360001</v>
      </c>
      <c r="CI54" s="7">
        <f t="shared" si="52"/>
        <v>360001</v>
      </c>
      <c r="CJ54" s="7">
        <f t="shared" si="52"/>
        <v>360001</v>
      </c>
      <c r="CK54" s="7">
        <f t="shared" si="52"/>
        <v>360001</v>
      </c>
      <c r="CL54" s="7">
        <f t="shared" si="52"/>
        <v>360001</v>
      </c>
      <c r="CM54" s="7">
        <f t="shared" si="52"/>
        <v>360001</v>
      </c>
      <c r="CN54" s="7">
        <f t="shared" si="52"/>
        <v>360001</v>
      </c>
      <c r="CO54" s="7">
        <f t="shared" si="52"/>
        <v>360001</v>
      </c>
      <c r="CP54" s="7">
        <f t="shared" si="52"/>
        <v>360001</v>
      </c>
      <c r="CQ54" s="7">
        <f t="shared" si="52"/>
        <v>360001</v>
      </c>
      <c r="CR54" s="7">
        <f t="shared" si="52"/>
        <v>360001</v>
      </c>
      <c r="CS54" s="7">
        <f t="shared" si="52"/>
        <v>360001</v>
      </c>
      <c r="CT54" s="7">
        <f t="shared" si="52"/>
        <v>360001</v>
      </c>
      <c r="CU54" s="7">
        <f t="shared" si="52"/>
        <v>360001</v>
      </c>
      <c r="CV54" s="7">
        <f t="shared" si="52"/>
        <v>360001</v>
      </c>
      <c r="CW54" s="7">
        <f t="shared" si="52"/>
        <v>360001</v>
      </c>
      <c r="CX54" s="7">
        <f t="shared" si="52"/>
        <v>360001</v>
      </c>
      <c r="CY54" s="7">
        <f t="shared" si="52"/>
        <v>360001</v>
      </c>
      <c r="CZ54" s="7">
        <f t="shared" si="52"/>
        <v>360001</v>
      </c>
      <c r="DA54" s="7">
        <f t="shared" si="52"/>
        <v>360001</v>
      </c>
      <c r="DB54" s="7">
        <f t="shared" si="52"/>
        <v>360001</v>
      </c>
      <c r="DC54" s="7">
        <f t="shared" si="52"/>
        <v>360001</v>
      </c>
      <c r="DD54" s="7">
        <f t="shared" si="52"/>
        <v>360001</v>
      </c>
      <c r="DE54" s="7">
        <f t="shared" si="52"/>
        <v>360001</v>
      </c>
      <c r="DF54" s="7">
        <f t="shared" si="52"/>
        <v>360001</v>
      </c>
      <c r="DG54" s="7">
        <f t="shared" si="52"/>
        <v>360001</v>
      </c>
      <c r="DH54" s="7">
        <f t="shared" si="52"/>
        <v>360001</v>
      </c>
      <c r="DI54" s="7">
        <f t="shared" si="52"/>
        <v>360001</v>
      </c>
      <c r="DJ54" s="7">
        <f t="shared" si="52"/>
        <v>360001</v>
      </c>
      <c r="DK54" s="7">
        <f t="shared" si="52"/>
        <v>360001</v>
      </c>
      <c r="DL54" s="7">
        <f t="shared" si="52"/>
        <v>360001</v>
      </c>
      <c r="DM54" s="7">
        <f t="shared" si="52"/>
        <v>360001</v>
      </c>
      <c r="DN54" s="7">
        <f t="shared" si="52"/>
        <v>360001</v>
      </c>
      <c r="DO54" s="7">
        <f t="shared" si="52"/>
        <v>360001</v>
      </c>
      <c r="DP54" s="7">
        <f t="shared" si="52"/>
        <v>360001</v>
      </c>
      <c r="DQ54" s="7">
        <f t="shared" si="52"/>
        <v>360001</v>
      </c>
      <c r="DR54" s="7">
        <f t="shared" si="52"/>
        <v>360001</v>
      </c>
      <c r="DS54" s="7">
        <f t="shared" si="52"/>
        <v>360001</v>
      </c>
      <c r="DT54" s="7">
        <f t="shared" si="52"/>
        <v>360001</v>
      </c>
      <c r="DU54" s="7">
        <f t="shared" si="52"/>
        <v>360001</v>
      </c>
      <c r="DV54" s="7">
        <f t="shared" si="52"/>
        <v>360001</v>
      </c>
      <c r="DW54" s="7">
        <f t="shared" si="52"/>
        <v>360001</v>
      </c>
      <c r="DX54" s="7">
        <f t="shared" si="52"/>
        <v>360001</v>
      </c>
      <c r="DY54" s="7">
        <f t="shared" si="52"/>
        <v>360001</v>
      </c>
      <c r="DZ54" s="7">
        <f t="shared" si="52"/>
        <v>360001</v>
      </c>
      <c r="EA54" s="7">
        <f t="shared" si="52"/>
        <v>360001</v>
      </c>
      <c r="EB54" s="7">
        <f t="shared" si="52"/>
        <v>360001</v>
      </c>
      <c r="EC54" s="7">
        <f t="shared" si="52"/>
        <v>360001</v>
      </c>
      <c r="ED54" s="7">
        <f t="shared" si="52"/>
        <v>360001</v>
      </c>
      <c r="EE54" s="7">
        <f t="shared" si="52"/>
        <v>360001</v>
      </c>
      <c r="EF54" s="7">
        <f aca="true" t="shared" si="53" ref="EF54:GQ54">ROUND(SQRT((EF51-EF45)^2+(EF52-EF46)^2),0)</f>
        <v>360001</v>
      </c>
      <c r="EG54" s="7">
        <f t="shared" si="53"/>
        <v>360001</v>
      </c>
      <c r="EH54" s="7">
        <f t="shared" si="53"/>
        <v>360001</v>
      </c>
      <c r="EI54" s="7">
        <f t="shared" si="53"/>
        <v>360001</v>
      </c>
      <c r="EJ54" s="7">
        <f t="shared" si="53"/>
        <v>360001</v>
      </c>
      <c r="EK54" s="7">
        <f t="shared" si="53"/>
        <v>360001</v>
      </c>
      <c r="EL54" s="7">
        <f t="shared" si="53"/>
        <v>360001</v>
      </c>
      <c r="EM54" s="7">
        <f t="shared" si="53"/>
        <v>360001</v>
      </c>
      <c r="EN54" s="7">
        <f t="shared" si="53"/>
        <v>360001</v>
      </c>
      <c r="EO54" s="7">
        <f t="shared" si="53"/>
        <v>360001</v>
      </c>
      <c r="EP54" s="7">
        <f t="shared" si="53"/>
        <v>360001</v>
      </c>
      <c r="EQ54" s="7">
        <f t="shared" si="53"/>
        <v>360001</v>
      </c>
      <c r="ER54" s="7">
        <f t="shared" si="53"/>
        <v>360001</v>
      </c>
      <c r="ES54" s="7">
        <f t="shared" si="53"/>
        <v>360001</v>
      </c>
      <c r="ET54" s="7">
        <f t="shared" si="53"/>
        <v>360001</v>
      </c>
      <c r="EU54" s="7">
        <f t="shared" si="53"/>
        <v>360001</v>
      </c>
      <c r="EV54" s="7">
        <f t="shared" si="53"/>
        <v>360001</v>
      </c>
      <c r="EW54" s="7">
        <f t="shared" si="53"/>
        <v>360001</v>
      </c>
      <c r="EX54" s="7">
        <f t="shared" si="53"/>
        <v>360001</v>
      </c>
      <c r="EY54" s="7">
        <f t="shared" si="53"/>
        <v>360001</v>
      </c>
      <c r="EZ54" s="7">
        <f t="shared" si="53"/>
        <v>360001</v>
      </c>
      <c r="FA54" s="7">
        <f t="shared" si="53"/>
        <v>360001</v>
      </c>
      <c r="FB54" s="7">
        <f t="shared" si="53"/>
        <v>360001</v>
      </c>
      <c r="FC54" s="7">
        <f t="shared" si="53"/>
        <v>360001</v>
      </c>
      <c r="FD54" s="7">
        <f t="shared" si="53"/>
        <v>360001</v>
      </c>
      <c r="FE54" s="7">
        <f t="shared" si="53"/>
        <v>360001</v>
      </c>
      <c r="FF54" s="7">
        <f t="shared" si="53"/>
        <v>360001</v>
      </c>
      <c r="FG54" s="7">
        <f t="shared" si="53"/>
        <v>360001</v>
      </c>
      <c r="FH54" s="7">
        <f t="shared" si="53"/>
        <v>360001</v>
      </c>
      <c r="FI54" s="7">
        <f t="shared" si="53"/>
        <v>360001</v>
      </c>
      <c r="FJ54" s="7">
        <f t="shared" si="53"/>
        <v>360001</v>
      </c>
      <c r="FK54" s="7">
        <f t="shared" si="53"/>
        <v>360001</v>
      </c>
      <c r="FL54" s="7">
        <f t="shared" si="53"/>
        <v>360001</v>
      </c>
      <c r="FM54" s="7">
        <f t="shared" si="53"/>
        <v>360001</v>
      </c>
      <c r="FN54" s="7">
        <f t="shared" si="53"/>
        <v>360001</v>
      </c>
      <c r="FO54" s="7">
        <f t="shared" si="53"/>
        <v>360001</v>
      </c>
      <c r="FP54" s="7">
        <f t="shared" si="53"/>
        <v>360001</v>
      </c>
      <c r="FQ54" s="7">
        <f t="shared" si="53"/>
        <v>360001</v>
      </c>
      <c r="FR54" s="7">
        <f t="shared" si="53"/>
        <v>360001</v>
      </c>
      <c r="FS54" s="7">
        <f t="shared" si="53"/>
        <v>360001</v>
      </c>
      <c r="FT54" s="7">
        <f t="shared" si="53"/>
        <v>360001</v>
      </c>
      <c r="FU54" s="7">
        <f t="shared" si="53"/>
        <v>360001</v>
      </c>
      <c r="FV54" s="7">
        <f t="shared" si="53"/>
        <v>360001</v>
      </c>
      <c r="FW54" s="7">
        <f t="shared" si="53"/>
        <v>360001</v>
      </c>
      <c r="FX54" s="7">
        <f t="shared" si="53"/>
        <v>360001</v>
      </c>
      <c r="FY54" s="7">
        <f t="shared" si="53"/>
        <v>360001</v>
      </c>
      <c r="FZ54" s="7">
        <f t="shared" si="53"/>
        <v>360001</v>
      </c>
      <c r="GA54" s="7">
        <f t="shared" si="53"/>
        <v>360001</v>
      </c>
      <c r="GB54" s="7">
        <f t="shared" si="53"/>
        <v>360001</v>
      </c>
      <c r="GC54" s="7">
        <f t="shared" si="53"/>
        <v>360001</v>
      </c>
      <c r="GD54" s="7">
        <f t="shared" si="53"/>
        <v>360001</v>
      </c>
      <c r="GE54" s="7">
        <f t="shared" si="53"/>
        <v>360001</v>
      </c>
      <c r="GF54" s="7">
        <f t="shared" si="53"/>
        <v>360001</v>
      </c>
      <c r="GG54" s="7">
        <f t="shared" si="53"/>
        <v>360001</v>
      </c>
      <c r="GH54" s="7">
        <f t="shared" si="53"/>
        <v>360001</v>
      </c>
      <c r="GI54" s="7">
        <f t="shared" si="53"/>
        <v>360001</v>
      </c>
      <c r="GJ54" s="7">
        <f t="shared" si="53"/>
        <v>360001</v>
      </c>
      <c r="GK54" s="7">
        <f t="shared" si="53"/>
        <v>360001</v>
      </c>
      <c r="GL54" s="7">
        <f t="shared" si="53"/>
        <v>360001</v>
      </c>
      <c r="GM54" s="7">
        <f t="shared" si="53"/>
        <v>360001</v>
      </c>
      <c r="GN54" s="7">
        <f t="shared" si="53"/>
        <v>360001</v>
      </c>
      <c r="GO54" s="7">
        <f t="shared" si="53"/>
        <v>360001</v>
      </c>
      <c r="GP54" s="7">
        <f t="shared" si="53"/>
        <v>360001</v>
      </c>
      <c r="GQ54" s="7">
        <f t="shared" si="53"/>
        <v>360001</v>
      </c>
      <c r="GR54" s="7">
        <f aca="true" t="shared" si="54" ref="GR54:GY54">ROUND(SQRT((GR51-GR45)^2+(GR52-GR46)^2),0)</f>
        <v>360001</v>
      </c>
      <c r="GS54" s="7">
        <f t="shared" si="54"/>
        <v>360001</v>
      </c>
      <c r="GT54" s="7">
        <f t="shared" si="54"/>
        <v>360001</v>
      </c>
      <c r="GU54" s="7">
        <f t="shared" si="54"/>
        <v>360001</v>
      </c>
      <c r="GV54" s="7">
        <f t="shared" si="54"/>
        <v>360001</v>
      </c>
      <c r="GW54" s="7">
        <f t="shared" si="54"/>
        <v>360001</v>
      </c>
      <c r="GX54" s="7">
        <f t="shared" si="54"/>
        <v>360001</v>
      </c>
      <c r="GY54" s="7">
        <f t="shared" si="54"/>
        <v>360001</v>
      </c>
    </row>
    <row r="56" spans="4:207" ht="12.75">
      <c r="D56" s="25" t="s">
        <v>32</v>
      </c>
      <c r="F56" s="3" t="s">
        <v>19</v>
      </c>
      <c r="G56" s="6">
        <f>ROUND(ABS(G51)/COS(G43),0)</f>
        <v>360070</v>
      </c>
      <c r="H56" s="6">
        <f aca="true" t="shared" si="55" ref="H56:BS56">ROUND(ABS(H51)/COS(H43),0)</f>
        <v>356</v>
      </c>
      <c r="I56" s="6">
        <f t="shared" si="55"/>
        <v>340</v>
      </c>
      <c r="J56" s="6">
        <f t="shared" si="55"/>
        <v>495</v>
      </c>
      <c r="K56" s="6">
        <f t="shared" si="55"/>
        <v>568</v>
      </c>
      <c r="L56" s="6">
        <f t="shared" si="55"/>
        <v>506</v>
      </c>
      <c r="M56" s="6">
        <f t="shared" si="55"/>
        <v>555</v>
      </c>
      <c r="N56" s="6">
        <f t="shared" si="55"/>
        <v>2799</v>
      </c>
      <c r="O56" s="6">
        <f t="shared" si="55"/>
        <v>4233</v>
      </c>
      <c r="P56" s="6">
        <f t="shared" si="55"/>
        <v>4279</v>
      </c>
      <c r="Q56" s="6">
        <f t="shared" si="55"/>
        <v>4233</v>
      </c>
      <c r="R56" s="6">
        <f t="shared" si="55"/>
        <v>4279</v>
      </c>
      <c r="S56" s="6">
        <f t="shared" si="55"/>
        <v>4233</v>
      </c>
      <c r="T56" s="6">
        <f t="shared" si="55"/>
        <v>1365</v>
      </c>
      <c r="U56" s="6">
        <f t="shared" si="55"/>
        <v>485</v>
      </c>
      <c r="V56" s="6">
        <f t="shared" si="55"/>
        <v>1088</v>
      </c>
      <c r="W56" s="6">
        <f t="shared" si="55"/>
        <v>2117</v>
      </c>
      <c r="X56" s="6">
        <f t="shared" si="55"/>
        <v>202</v>
      </c>
      <c r="Y56" s="6">
        <f t="shared" si="55"/>
        <v>325</v>
      </c>
      <c r="Z56" s="6">
        <f t="shared" si="55"/>
        <v>340</v>
      </c>
      <c r="AA56" s="6">
        <f t="shared" si="55"/>
        <v>465</v>
      </c>
      <c r="AB56" s="6">
        <f t="shared" si="55"/>
        <v>568</v>
      </c>
      <c r="AC56" s="6">
        <f t="shared" si="55"/>
        <v>1429</v>
      </c>
      <c r="AD56" s="6">
        <f t="shared" si="55"/>
        <v>4279</v>
      </c>
      <c r="AE56" s="6">
        <f t="shared" si="55"/>
        <v>4233</v>
      </c>
      <c r="AF56" s="6">
        <f t="shared" si="55"/>
        <v>4279</v>
      </c>
      <c r="AG56" s="6">
        <f t="shared" si="55"/>
        <v>4233</v>
      </c>
      <c r="AH56" s="6">
        <f t="shared" si="55"/>
        <v>4279</v>
      </c>
      <c r="AI56" s="6">
        <f t="shared" si="55"/>
        <v>8708</v>
      </c>
      <c r="AJ56" s="6">
        <f t="shared" si="55"/>
        <v>9019</v>
      </c>
      <c r="AK56" s="6">
        <f t="shared" si="55"/>
        <v>114070</v>
      </c>
      <c r="AL56" s="6">
        <f t="shared" si="55"/>
        <v>438</v>
      </c>
      <c r="AM56" s="6">
        <f t="shared" si="55"/>
        <v>1365</v>
      </c>
      <c r="AN56" s="6">
        <f t="shared" si="55"/>
        <v>2799</v>
      </c>
      <c r="AO56" s="6">
        <f t="shared" si="55"/>
        <v>506</v>
      </c>
      <c r="AP56" s="6">
        <f t="shared" si="55"/>
        <v>305</v>
      </c>
      <c r="AQ56" s="6">
        <f t="shared" si="55"/>
        <v>421</v>
      </c>
      <c r="AR56" s="6">
        <f t="shared" si="55"/>
        <v>450</v>
      </c>
      <c r="AS56" s="6">
        <f t="shared" si="55"/>
        <v>751</v>
      </c>
      <c r="AT56" s="6">
        <f t="shared" si="55"/>
        <v>1088</v>
      </c>
      <c r="AU56" s="6">
        <f t="shared" si="55"/>
        <v>278</v>
      </c>
      <c r="AV56" s="6">
        <f t="shared" si="55"/>
        <v>289</v>
      </c>
      <c r="AW56" s="6">
        <f t="shared" si="55"/>
        <v>421</v>
      </c>
      <c r="AX56" s="6">
        <f t="shared" si="55"/>
        <v>751</v>
      </c>
      <c r="AY56" s="6">
        <f t="shared" si="55"/>
        <v>8708</v>
      </c>
      <c r="AZ56" s="6">
        <f t="shared" si="55"/>
        <v>9019</v>
      </c>
      <c r="BA56" s="6">
        <f t="shared" si="55"/>
        <v>8708</v>
      </c>
      <c r="BB56" s="6">
        <f t="shared" si="55"/>
        <v>9019</v>
      </c>
      <c r="BC56" s="6">
        <f t="shared" si="55"/>
        <v>8708</v>
      </c>
      <c r="BD56" s="6">
        <f t="shared" si="55"/>
        <v>751</v>
      </c>
      <c r="BE56" s="6">
        <f t="shared" si="55"/>
        <v>4233</v>
      </c>
      <c r="BF56" s="6">
        <f t="shared" si="55"/>
        <v>4279</v>
      </c>
      <c r="BG56" s="6">
        <f t="shared" si="55"/>
        <v>202</v>
      </c>
      <c r="BH56" s="6">
        <f t="shared" si="55"/>
        <v>312</v>
      </c>
      <c r="BI56" s="6">
        <f t="shared" si="55"/>
        <v>325</v>
      </c>
      <c r="BJ56" s="6">
        <f t="shared" si="55"/>
        <v>729</v>
      </c>
      <c r="BK56" s="6">
        <f t="shared" si="55"/>
        <v>9019</v>
      </c>
      <c r="BL56" s="6">
        <f t="shared" si="55"/>
        <v>8708</v>
      </c>
      <c r="BM56" s="6">
        <f t="shared" si="55"/>
        <v>9019</v>
      </c>
      <c r="BN56" s="6">
        <f t="shared" si="55"/>
        <v>4233</v>
      </c>
      <c r="BO56" s="6">
        <f t="shared" si="55"/>
        <v>2799</v>
      </c>
      <c r="BP56" s="6">
        <f t="shared" si="55"/>
        <v>2814</v>
      </c>
      <c r="BQ56" s="6">
        <f t="shared" si="55"/>
        <v>4279</v>
      </c>
      <c r="BR56" s="6">
        <f t="shared" si="55"/>
        <v>4233</v>
      </c>
      <c r="BS56" s="6">
        <f t="shared" si="55"/>
        <v>2799</v>
      </c>
      <c r="BT56" s="6">
        <f aca="true" t="shared" si="56" ref="BT56:EE56">ROUND(ABS(BT51)/COS(BT43),0)</f>
        <v>360070</v>
      </c>
      <c r="BU56" s="6">
        <f t="shared" si="56"/>
        <v>360070</v>
      </c>
      <c r="BV56" s="6">
        <f t="shared" si="56"/>
        <v>360070</v>
      </c>
      <c r="BW56" s="6">
        <f t="shared" si="56"/>
        <v>360070</v>
      </c>
      <c r="BX56" s="6">
        <f t="shared" si="56"/>
        <v>360070</v>
      </c>
      <c r="BY56" s="6">
        <f t="shared" si="56"/>
        <v>360070</v>
      </c>
      <c r="BZ56" s="6">
        <f t="shared" si="56"/>
        <v>360070</v>
      </c>
      <c r="CA56" s="6">
        <f t="shared" si="56"/>
        <v>360070</v>
      </c>
      <c r="CB56" s="6">
        <f t="shared" si="56"/>
        <v>360070</v>
      </c>
      <c r="CC56" s="6">
        <f t="shared" si="56"/>
        <v>360070</v>
      </c>
      <c r="CD56" s="6">
        <f t="shared" si="56"/>
        <v>360070</v>
      </c>
      <c r="CE56" s="6">
        <f t="shared" si="56"/>
        <v>360070</v>
      </c>
      <c r="CF56" s="6">
        <f t="shared" si="56"/>
        <v>360070</v>
      </c>
      <c r="CG56" s="6">
        <f t="shared" si="56"/>
        <v>360070</v>
      </c>
      <c r="CH56" s="6">
        <f t="shared" si="56"/>
        <v>360070</v>
      </c>
      <c r="CI56" s="6">
        <f t="shared" si="56"/>
        <v>360070</v>
      </c>
      <c r="CJ56" s="6">
        <f t="shared" si="56"/>
        <v>360070</v>
      </c>
      <c r="CK56" s="6">
        <f t="shared" si="56"/>
        <v>360070</v>
      </c>
      <c r="CL56" s="6">
        <f t="shared" si="56"/>
        <v>360070</v>
      </c>
      <c r="CM56" s="6">
        <f t="shared" si="56"/>
        <v>360070</v>
      </c>
      <c r="CN56" s="6">
        <f t="shared" si="56"/>
        <v>360070</v>
      </c>
      <c r="CO56" s="6">
        <f t="shared" si="56"/>
        <v>360070</v>
      </c>
      <c r="CP56" s="6">
        <f t="shared" si="56"/>
        <v>360070</v>
      </c>
      <c r="CQ56" s="6">
        <f t="shared" si="56"/>
        <v>360070</v>
      </c>
      <c r="CR56" s="6">
        <f t="shared" si="56"/>
        <v>360070</v>
      </c>
      <c r="CS56" s="6">
        <f t="shared" si="56"/>
        <v>360070</v>
      </c>
      <c r="CT56" s="6">
        <f t="shared" si="56"/>
        <v>360070</v>
      </c>
      <c r="CU56" s="6">
        <f t="shared" si="56"/>
        <v>360070</v>
      </c>
      <c r="CV56" s="6">
        <f t="shared" si="56"/>
        <v>360070</v>
      </c>
      <c r="CW56" s="6">
        <f t="shared" si="56"/>
        <v>360070</v>
      </c>
      <c r="CX56" s="6">
        <f t="shared" si="56"/>
        <v>360070</v>
      </c>
      <c r="CY56" s="6">
        <f t="shared" si="56"/>
        <v>360070</v>
      </c>
      <c r="CZ56" s="6">
        <f t="shared" si="56"/>
        <v>360070</v>
      </c>
      <c r="DA56" s="6">
        <f t="shared" si="56"/>
        <v>360070</v>
      </c>
      <c r="DB56" s="6">
        <f t="shared" si="56"/>
        <v>360070</v>
      </c>
      <c r="DC56" s="6">
        <f t="shared" si="56"/>
        <v>360070</v>
      </c>
      <c r="DD56" s="6">
        <f t="shared" si="56"/>
        <v>360070</v>
      </c>
      <c r="DE56" s="6">
        <f t="shared" si="56"/>
        <v>360070</v>
      </c>
      <c r="DF56" s="6">
        <f t="shared" si="56"/>
        <v>360070</v>
      </c>
      <c r="DG56" s="6">
        <f t="shared" si="56"/>
        <v>360070</v>
      </c>
      <c r="DH56" s="6">
        <f t="shared" si="56"/>
        <v>360070</v>
      </c>
      <c r="DI56" s="6">
        <f t="shared" si="56"/>
        <v>360070</v>
      </c>
      <c r="DJ56" s="6">
        <f t="shared" si="56"/>
        <v>360070</v>
      </c>
      <c r="DK56" s="6">
        <f t="shared" si="56"/>
        <v>360070</v>
      </c>
      <c r="DL56" s="6">
        <f t="shared" si="56"/>
        <v>360070</v>
      </c>
      <c r="DM56" s="6">
        <f t="shared" si="56"/>
        <v>360070</v>
      </c>
      <c r="DN56" s="6">
        <f t="shared" si="56"/>
        <v>360070</v>
      </c>
      <c r="DO56" s="6">
        <f t="shared" si="56"/>
        <v>360070</v>
      </c>
      <c r="DP56" s="6">
        <f t="shared" si="56"/>
        <v>360070</v>
      </c>
      <c r="DQ56" s="6">
        <f t="shared" si="56"/>
        <v>360070</v>
      </c>
      <c r="DR56" s="6">
        <f t="shared" si="56"/>
        <v>360070</v>
      </c>
      <c r="DS56" s="6">
        <f t="shared" si="56"/>
        <v>360070</v>
      </c>
      <c r="DT56" s="6">
        <f t="shared" si="56"/>
        <v>360070</v>
      </c>
      <c r="DU56" s="6">
        <f t="shared" si="56"/>
        <v>360070</v>
      </c>
      <c r="DV56" s="6">
        <f t="shared" si="56"/>
        <v>360070</v>
      </c>
      <c r="DW56" s="6">
        <f t="shared" si="56"/>
        <v>360070</v>
      </c>
      <c r="DX56" s="6">
        <f t="shared" si="56"/>
        <v>360070</v>
      </c>
      <c r="DY56" s="6">
        <f t="shared" si="56"/>
        <v>360070</v>
      </c>
      <c r="DZ56" s="6">
        <f t="shared" si="56"/>
        <v>360070</v>
      </c>
      <c r="EA56" s="6">
        <f t="shared" si="56"/>
        <v>360070</v>
      </c>
      <c r="EB56" s="6">
        <f t="shared" si="56"/>
        <v>360070</v>
      </c>
      <c r="EC56" s="6">
        <f t="shared" si="56"/>
        <v>360070</v>
      </c>
      <c r="ED56" s="6">
        <f t="shared" si="56"/>
        <v>360070</v>
      </c>
      <c r="EE56" s="6">
        <f t="shared" si="56"/>
        <v>360070</v>
      </c>
      <c r="EF56" s="6">
        <f aca="true" t="shared" si="57" ref="EF56:GQ56">ROUND(ABS(EF51)/COS(EF43),0)</f>
        <v>360070</v>
      </c>
      <c r="EG56" s="6">
        <f t="shared" si="57"/>
        <v>360070</v>
      </c>
      <c r="EH56" s="6">
        <f t="shared" si="57"/>
        <v>360070</v>
      </c>
      <c r="EI56" s="6">
        <f t="shared" si="57"/>
        <v>360070</v>
      </c>
      <c r="EJ56" s="6">
        <f t="shared" si="57"/>
        <v>360070</v>
      </c>
      <c r="EK56" s="6">
        <f t="shared" si="57"/>
        <v>360070</v>
      </c>
      <c r="EL56" s="6">
        <f t="shared" si="57"/>
        <v>360070</v>
      </c>
      <c r="EM56" s="6">
        <f t="shared" si="57"/>
        <v>360070</v>
      </c>
      <c r="EN56" s="6">
        <f t="shared" si="57"/>
        <v>360070</v>
      </c>
      <c r="EO56" s="6">
        <f t="shared" si="57"/>
        <v>360070</v>
      </c>
      <c r="EP56" s="6">
        <f t="shared" si="57"/>
        <v>360070</v>
      </c>
      <c r="EQ56" s="6">
        <f t="shared" si="57"/>
        <v>360070</v>
      </c>
      <c r="ER56" s="6">
        <f t="shared" si="57"/>
        <v>360070</v>
      </c>
      <c r="ES56" s="6">
        <f t="shared" si="57"/>
        <v>360070</v>
      </c>
      <c r="ET56" s="6">
        <f t="shared" si="57"/>
        <v>360070</v>
      </c>
      <c r="EU56" s="6">
        <f t="shared" si="57"/>
        <v>360070</v>
      </c>
      <c r="EV56" s="6">
        <f t="shared" si="57"/>
        <v>360070</v>
      </c>
      <c r="EW56" s="6">
        <f t="shared" si="57"/>
        <v>360070</v>
      </c>
      <c r="EX56" s="6">
        <f t="shared" si="57"/>
        <v>360070</v>
      </c>
      <c r="EY56" s="6">
        <f t="shared" si="57"/>
        <v>360070</v>
      </c>
      <c r="EZ56" s="6">
        <f t="shared" si="57"/>
        <v>360070</v>
      </c>
      <c r="FA56" s="6">
        <f t="shared" si="57"/>
        <v>360070</v>
      </c>
      <c r="FB56" s="6">
        <f t="shared" si="57"/>
        <v>360070</v>
      </c>
      <c r="FC56" s="6">
        <f t="shared" si="57"/>
        <v>360070</v>
      </c>
      <c r="FD56" s="6">
        <f t="shared" si="57"/>
        <v>360070</v>
      </c>
      <c r="FE56" s="6">
        <f t="shared" si="57"/>
        <v>360070</v>
      </c>
      <c r="FF56" s="6">
        <f t="shared" si="57"/>
        <v>360070</v>
      </c>
      <c r="FG56" s="6">
        <f t="shared" si="57"/>
        <v>360070</v>
      </c>
      <c r="FH56" s="6">
        <f t="shared" si="57"/>
        <v>360070</v>
      </c>
      <c r="FI56" s="6">
        <f t="shared" si="57"/>
        <v>360070</v>
      </c>
      <c r="FJ56" s="6">
        <f t="shared" si="57"/>
        <v>360070</v>
      </c>
      <c r="FK56" s="6">
        <f t="shared" si="57"/>
        <v>360070</v>
      </c>
      <c r="FL56" s="6">
        <f t="shared" si="57"/>
        <v>360070</v>
      </c>
      <c r="FM56" s="6">
        <f t="shared" si="57"/>
        <v>360070</v>
      </c>
      <c r="FN56" s="6">
        <f t="shared" si="57"/>
        <v>360070</v>
      </c>
      <c r="FO56" s="6">
        <f t="shared" si="57"/>
        <v>360070</v>
      </c>
      <c r="FP56" s="6">
        <f t="shared" si="57"/>
        <v>360070</v>
      </c>
      <c r="FQ56" s="6">
        <f t="shared" si="57"/>
        <v>360070</v>
      </c>
      <c r="FR56" s="6">
        <f t="shared" si="57"/>
        <v>360070</v>
      </c>
      <c r="FS56" s="6">
        <f t="shared" si="57"/>
        <v>360070</v>
      </c>
      <c r="FT56" s="6">
        <f t="shared" si="57"/>
        <v>360070</v>
      </c>
      <c r="FU56" s="6">
        <f t="shared" si="57"/>
        <v>360070</v>
      </c>
      <c r="FV56" s="6">
        <f t="shared" si="57"/>
        <v>360070</v>
      </c>
      <c r="FW56" s="6">
        <f t="shared" si="57"/>
        <v>360070</v>
      </c>
      <c r="FX56" s="6">
        <f t="shared" si="57"/>
        <v>360070</v>
      </c>
      <c r="FY56" s="6">
        <f t="shared" si="57"/>
        <v>360070</v>
      </c>
      <c r="FZ56" s="6">
        <f t="shared" si="57"/>
        <v>360070</v>
      </c>
      <c r="GA56" s="6">
        <f t="shared" si="57"/>
        <v>360070</v>
      </c>
      <c r="GB56" s="6">
        <f t="shared" si="57"/>
        <v>360070</v>
      </c>
      <c r="GC56" s="6">
        <f t="shared" si="57"/>
        <v>360070</v>
      </c>
      <c r="GD56" s="6">
        <f t="shared" si="57"/>
        <v>360070</v>
      </c>
      <c r="GE56" s="6">
        <f t="shared" si="57"/>
        <v>360070</v>
      </c>
      <c r="GF56" s="6">
        <f t="shared" si="57"/>
        <v>360070</v>
      </c>
      <c r="GG56" s="6">
        <f t="shared" si="57"/>
        <v>360070</v>
      </c>
      <c r="GH56" s="6">
        <f t="shared" si="57"/>
        <v>360070</v>
      </c>
      <c r="GI56" s="6">
        <f t="shared" si="57"/>
        <v>360070</v>
      </c>
      <c r="GJ56" s="6">
        <f t="shared" si="57"/>
        <v>360070</v>
      </c>
      <c r="GK56" s="6">
        <f t="shared" si="57"/>
        <v>360070</v>
      </c>
      <c r="GL56" s="6">
        <f t="shared" si="57"/>
        <v>360070</v>
      </c>
      <c r="GM56" s="6">
        <f t="shared" si="57"/>
        <v>360070</v>
      </c>
      <c r="GN56" s="6">
        <f t="shared" si="57"/>
        <v>360070</v>
      </c>
      <c r="GO56" s="6">
        <f t="shared" si="57"/>
        <v>360070</v>
      </c>
      <c r="GP56" s="6">
        <f t="shared" si="57"/>
        <v>360070</v>
      </c>
      <c r="GQ56" s="6">
        <f t="shared" si="57"/>
        <v>360070</v>
      </c>
      <c r="GR56" s="6">
        <f aca="true" t="shared" si="58" ref="GR56:GY56">ROUND(ABS(GR51)/COS(GR43),0)</f>
        <v>360070</v>
      </c>
      <c r="GS56" s="6">
        <f t="shared" si="58"/>
        <v>360070</v>
      </c>
      <c r="GT56" s="6">
        <f t="shared" si="58"/>
        <v>360070</v>
      </c>
      <c r="GU56" s="6">
        <f t="shared" si="58"/>
        <v>360070</v>
      </c>
      <c r="GV56" s="6">
        <f t="shared" si="58"/>
        <v>360070</v>
      </c>
      <c r="GW56" s="6">
        <f t="shared" si="58"/>
        <v>360070</v>
      </c>
      <c r="GX56" s="6">
        <f t="shared" si="58"/>
        <v>360070</v>
      </c>
      <c r="GY56" s="6">
        <f t="shared" si="58"/>
        <v>360070</v>
      </c>
    </row>
    <row r="57" spans="4:207" ht="12.75">
      <c r="D57" s="58"/>
      <c r="E57" s="59"/>
      <c r="F57" s="6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row>
    <row r="60" spans="4:207" s="55" customFormat="1" ht="12.75">
      <c r="D60" s="55" t="s">
        <v>33</v>
      </c>
      <c r="E60" s="6" t="s">
        <v>2</v>
      </c>
      <c r="F60" s="6" t="s">
        <v>19</v>
      </c>
      <c r="G60" s="6">
        <f>IF(G14&gt;=0,G23,G51)</f>
        <v>-360069.8927897345</v>
      </c>
      <c r="H60" s="6">
        <f aca="true" t="shared" si="59" ref="H60:BS60">IF(H14&gt;=0,H23,H51)</f>
        <v>345.38706241853333</v>
      </c>
      <c r="I60" s="6">
        <f t="shared" si="59"/>
        <v>329.1172986854772</v>
      </c>
      <c r="J60" s="6">
        <f t="shared" si="59"/>
        <v>486.6209463284988</v>
      </c>
      <c r="K60" s="6">
        <f t="shared" si="59"/>
        <v>560.963226974641</v>
      </c>
      <c r="L60" s="6">
        <f t="shared" si="59"/>
        <v>-392.08567691895814</v>
      </c>
      <c r="M60" s="6">
        <f t="shared" si="59"/>
        <v>-442.2034907613164</v>
      </c>
      <c r="N60" s="6">
        <f t="shared" si="59"/>
        <v>2797.254013685419</v>
      </c>
      <c r="O60" s="6">
        <f t="shared" si="59"/>
        <v>-4130.102886154592</v>
      </c>
      <c r="P60" s="6">
        <f t="shared" si="59"/>
        <v>4278.12572235458</v>
      </c>
      <c r="Q60" s="6">
        <f t="shared" si="59"/>
        <v>-4130.102886154592</v>
      </c>
      <c r="R60" s="6">
        <f t="shared" si="59"/>
        <v>4278.12572235458</v>
      </c>
      <c r="S60" s="6">
        <f t="shared" si="59"/>
        <v>-4130.102886154592</v>
      </c>
      <c r="T60" s="6">
        <f t="shared" si="59"/>
        <v>1361.8987541791287</v>
      </c>
      <c r="U60" s="6">
        <f t="shared" si="59"/>
        <v>-370.82280642267784</v>
      </c>
      <c r="V60" s="6">
        <f t="shared" si="59"/>
        <v>-981.2388250604522</v>
      </c>
      <c r="W60" s="6">
        <f t="shared" si="59"/>
        <v>-2012.441686750429</v>
      </c>
      <c r="X60" s="6">
        <f t="shared" si="59"/>
        <v>186.2755794867548</v>
      </c>
      <c r="Y60" s="6">
        <f t="shared" si="59"/>
        <v>314.23670296986654</v>
      </c>
      <c r="Z60" s="6">
        <f t="shared" si="59"/>
        <v>329.1172986854772</v>
      </c>
      <c r="AA60" s="6">
        <f t="shared" si="59"/>
        <v>456.0651941568487</v>
      </c>
      <c r="AB60" s="6">
        <f t="shared" si="59"/>
        <v>560.963226974641</v>
      </c>
      <c r="AC60" s="6">
        <f t="shared" si="59"/>
        <v>-1323.0367796611354</v>
      </c>
      <c r="AD60" s="6">
        <f t="shared" si="59"/>
        <v>4278.12572235458</v>
      </c>
      <c r="AE60" s="6">
        <f t="shared" si="59"/>
        <v>-4130.102886154592</v>
      </c>
      <c r="AF60" s="6">
        <f t="shared" si="59"/>
        <v>4278.12572235458</v>
      </c>
      <c r="AG60" s="6">
        <f t="shared" si="59"/>
        <v>-4130.102886154592</v>
      </c>
      <c r="AH60" s="6">
        <f t="shared" si="59"/>
        <v>4278.12572235458</v>
      </c>
      <c r="AI60" s="6">
        <f t="shared" si="59"/>
        <v>-8604.98276675065</v>
      </c>
      <c r="AJ60" s="6">
        <f t="shared" si="59"/>
        <v>9018.549894381325</v>
      </c>
      <c r="AK60" s="6">
        <f t="shared" si="59"/>
        <v>114070.07255932588</v>
      </c>
      <c r="AL60" s="6">
        <f t="shared" si="59"/>
        <v>428.93866466726183</v>
      </c>
      <c r="AM60" s="6">
        <f t="shared" si="59"/>
        <v>1361.8987541791287</v>
      </c>
      <c r="AN60" s="6">
        <f t="shared" si="59"/>
        <v>2797.254013685419</v>
      </c>
      <c r="AO60" s="6">
        <f t="shared" si="59"/>
        <v>-392.08567691895814</v>
      </c>
      <c r="AP60" s="6">
        <f t="shared" si="59"/>
        <v>-178.3951357084831</v>
      </c>
      <c r="AQ60" s="6">
        <f t="shared" si="59"/>
        <v>-303.7338894442323</v>
      </c>
      <c r="AR60" s="6">
        <f t="shared" si="59"/>
        <v>-334.17161073249946</v>
      </c>
      <c r="AS60" s="6">
        <f t="shared" si="59"/>
        <v>-641.2693075504989</v>
      </c>
      <c r="AT60" s="6">
        <f t="shared" si="59"/>
        <v>-981.2388250604522</v>
      </c>
      <c r="AU60" s="6">
        <f t="shared" si="59"/>
        <v>265.67043003634717</v>
      </c>
      <c r="AV60" s="6">
        <f t="shared" si="59"/>
        <v>276.40736610865645</v>
      </c>
      <c r="AW60" s="6">
        <f t="shared" si="59"/>
        <v>-303.7338894442323</v>
      </c>
      <c r="AX60" s="6">
        <f t="shared" si="59"/>
        <v>-641.2693075504989</v>
      </c>
      <c r="AY60" s="6">
        <f t="shared" si="59"/>
        <v>-8604.98276675065</v>
      </c>
      <c r="AZ60" s="6">
        <f t="shared" si="59"/>
        <v>9018.549894381325</v>
      </c>
      <c r="BA60" s="6">
        <f t="shared" si="59"/>
        <v>-8604.98276675065</v>
      </c>
      <c r="BB60" s="6">
        <f t="shared" si="59"/>
        <v>9018.549894381325</v>
      </c>
      <c r="BC60" s="6">
        <f t="shared" si="59"/>
        <v>-8604.98276675065</v>
      </c>
      <c r="BD60" s="6">
        <f t="shared" si="59"/>
        <v>-641.2693075504989</v>
      </c>
      <c r="BE60" s="6">
        <f t="shared" si="59"/>
        <v>-4130.102886154592</v>
      </c>
      <c r="BF60" s="6">
        <f t="shared" si="59"/>
        <v>4278.12572235458</v>
      </c>
      <c r="BG60" s="6">
        <f t="shared" si="59"/>
        <v>186.2755794867548</v>
      </c>
      <c r="BH60" s="6">
        <f t="shared" si="59"/>
        <v>300.58075126377355</v>
      </c>
      <c r="BI60" s="6">
        <f t="shared" si="59"/>
        <v>314.23670296986654</v>
      </c>
      <c r="BJ60" s="6">
        <f t="shared" si="59"/>
        <v>723.6740338623441</v>
      </c>
      <c r="BK60" s="6">
        <f t="shared" si="59"/>
        <v>9018.549894381325</v>
      </c>
      <c r="BL60" s="6">
        <f t="shared" si="59"/>
        <v>-8604.98276675065</v>
      </c>
      <c r="BM60" s="6">
        <f t="shared" si="59"/>
        <v>9018.549894381325</v>
      </c>
      <c r="BN60" s="6">
        <f t="shared" si="59"/>
        <v>-4130.102886154592</v>
      </c>
      <c r="BO60" s="6">
        <f t="shared" si="59"/>
        <v>2797.254013685419</v>
      </c>
      <c r="BP60" s="6">
        <f t="shared" si="59"/>
        <v>-2709.9294790647778</v>
      </c>
      <c r="BQ60" s="6">
        <f t="shared" si="59"/>
        <v>4278.12572235458</v>
      </c>
      <c r="BR60" s="6">
        <f t="shared" si="59"/>
        <v>-4130.102886154592</v>
      </c>
      <c r="BS60" s="6">
        <f t="shared" si="59"/>
        <v>2797.254013685419</v>
      </c>
      <c r="BT60" s="6">
        <f aca="true" t="shared" si="60" ref="BT60:EE60">IF(BT14&gt;=0,BT23,BT51)</f>
        <v>-360069.8927897345</v>
      </c>
      <c r="BU60" s="6">
        <f t="shared" si="60"/>
        <v>-360069.8927897345</v>
      </c>
      <c r="BV60" s="6">
        <f t="shared" si="60"/>
        <v>-360069.8927897345</v>
      </c>
      <c r="BW60" s="6">
        <f t="shared" si="60"/>
        <v>-360069.8927897345</v>
      </c>
      <c r="BX60" s="6">
        <f t="shared" si="60"/>
        <v>-360069.8927897345</v>
      </c>
      <c r="BY60" s="6">
        <f t="shared" si="60"/>
        <v>-360069.8927897345</v>
      </c>
      <c r="BZ60" s="6">
        <f t="shared" si="60"/>
        <v>-360069.8927897345</v>
      </c>
      <c r="CA60" s="6">
        <f t="shared" si="60"/>
        <v>-360069.8927897345</v>
      </c>
      <c r="CB60" s="6">
        <f t="shared" si="60"/>
        <v>-360069.8927897345</v>
      </c>
      <c r="CC60" s="6">
        <f t="shared" si="60"/>
        <v>-360069.8927897345</v>
      </c>
      <c r="CD60" s="6">
        <f t="shared" si="60"/>
        <v>-360069.8927897345</v>
      </c>
      <c r="CE60" s="6">
        <f t="shared" si="60"/>
        <v>-360069.8927897345</v>
      </c>
      <c r="CF60" s="6">
        <f t="shared" si="60"/>
        <v>-360069.8927897345</v>
      </c>
      <c r="CG60" s="6">
        <f t="shared" si="60"/>
        <v>-360069.8927897345</v>
      </c>
      <c r="CH60" s="6">
        <f t="shared" si="60"/>
        <v>-360069.8927897345</v>
      </c>
      <c r="CI60" s="6">
        <f t="shared" si="60"/>
        <v>-360069.8927897345</v>
      </c>
      <c r="CJ60" s="6">
        <f t="shared" si="60"/>
        <v>-360069.8927897345</v>
      </c>
      <c r="CK60" s="6">
        <f t="shared" si="60"/>
        <v>-360069.8927897345</v>
      </c>
      <c r="CL60" s="6">
        <f t="shared" si="60"/>
        <v>-360069.8927897345</v>
      </c>
      <c r="CM60" s="6">
        <f t="shared" si="60"/>
        <v>-360069.8927897345</v>
      </c>
      <c r="CN60" s="6">
        <f t="shared" si="60"/>
        <v>-360069.8927897345</v>
      </c>
      <c r="CO60" s="6">
        <f t="shared" si="60"/>
        <v>-360069.8927897345</v>
      </c>
      <c r="CP60" s="6">
        <f t="shared" si="60"/>
        <v>-360069.8927897345</v>
      </c>
      <c r="CQ60" s="6">
        <f t="shared" si="60"/>
        <v>-360069.8927897345</v>
      </c>
      <c r="CR60" s="6">
        <f t="shared" si="60"/>
        <v>-360069.8927897345</v>
      </c>
      <c r="CS60" s="6">
        <f t="shared" si="60"/>
        <v>-360069.8927897345</v>
      </c>
      <c r="CT60" s="6">
        <f t="shared" si="60"/>
        <v>-360069.8927897345</v>
      </c>
      <c r="CU60" s="6">
        <f t="shared" si="60"/>
        <v>-360069.8927897345</v>
      </c>
      <c r="CV60" s="6">
        <f t="shared" si="60"/>
        <v>-360069.8927897345</v>
      </c>
      <c r="CW60" s="6">
        <f t="shared" si="60"/>
        <v>-360069.8927897345</v>
      </c>
      <c r="CX60" s="6">
        <f t="shared" si="60"/>
        <v>-360069.8927897345</v>
      </c>
      <c r="CY60" s="6">
        <f t="shared" si="60"/>
        <v>-360069.8927897345</v>
      </c>
      <c r="CZ60" s="6">
        <f t="shared" si="60"/>
        <v>-360069.8927897345</v>
      </c>
      <c r="DA60" s="6">
        <f t="shared" si="60"/>
        <v>-360069.8927897345</v>
      </c>
      <c r="DB60" s="6">
        <f t="shared" si="60"/>
        <v>-360069.8927897345</v>
      </c>
      <c r="DC60" s="6">
        <f t="shared" si="60"/>
        <v>-360069.8927897345</v>
      </c>
      <c r="DD60" s="6">
        <f t="shared" si="60"/>
        <v>-360069.8927897345</v>
      </c>
      <c r="DE60" s="6">
        <f t="shared" si="60"/>
        <v>-360069.8927897345</v>
      </c>
      <c r="DF60" s="6">
        <f t="shared" si="60"/>
        <v>-360069.8927897345</v>
      </c>
      <c r="DG60" s="6">
        <f t="shared" si="60"/>
        <v>-360069.8927897345</v>
      </c>
      <c r="DH60" s="6">
        <f t="shared" si="60"/>
        <v>-360069.8927897345</v>
      </c>
      <c r="DI60" s="6">
        <f t="shared" si="60"/>
        <v>-360069.8927897345</v>
      </c>
      <c r="DJ60" s="6">
        <f t="shared" si="60"/>
        <v>-360069.8927897345</v>
      </c>
      <c r="DK60" s="6">
        <f t="shared" si="60"/>
        <v>-360069.8927897345</v>
      </c>
      <c r="DL60" s="6">
        <f t="shared" si="60"/>
        <v>-360069.8927897345</v>
      </c>
      <c r="DM60" s="6">
        <f t="shared" si="60"/>
        <v>-360069.8927897345</v>
      </c>
      <c r="DN60" s="6">
        <f t="shared" si="60"/>
        <v>-360069.8927897345</v>
      </c>
      <c r="DO60" s="6">
        <f t="shared" si="60"/>
        <v>-360069.8927897345</v>
      </c>
      <c r="DP60" s="6">
        <f t="shared" si="60"/>
        <v>-360069.8927897345</v>
      </c>
      <c r="DQ60" s="6">
        <f t="shared" si="60"/>
        <v>-360069.8927897345</v>
      </c>
      <c r="DR60" s="6">
        <f t="shared" si="60"/>
        <v>-360069.8927897345</v>
      </c>
      <c r="DS60" s="6">
        <f t="shared" si="60"/>
        <v>-360069.8927897345</v>
      </c>
      <c r="DT60" s="6">
        <f t="shared" si="60"/>
        <v>-360069.8927897345</v>
      </c>
      <c r="DU60" s="6">
        <f t="shared" si="60"/>
        <v>-360069.8927897345</v>
      </c>
      <c r="DV60" s="6">
        <f t="shared" si="60"/>
        <v>-360069.8927897345</v>
      </c>
      <c r="DW60" s="6">
        <f t="shared" si="60"/>
        <v>-360069.8927897345</v>
      </c>
      <c r="DX60" s="6">
        <f t="shared" si="60"/>
        <v>-360069.8927897345</v>
      </c>
      <c r="DY60" s="6">
        <f t="shared" si="60"/>
        <v>-360069.8927897345</v>
      </c>
      <c r="DZ60" s="6">
        <f t="shared" si="60"/>
        <v>-360069.8927897345</v>
      </c>
      <c r="EA60" s="6">
        <f t="shared" si="60"/>
        <v>-360069.8927897345</v>
      </c>
      <c r="EB60" s="6">
        <f t="shared" si="60"/>
        <v>-360069.8927897345</v>
      </c>
      <c r="EC60" s="6">
        <f t="shared" si="60"/>
        <v>-360069.8927897345</v>
      </c>
      <c r="ED60" s="6">
        <f t="shared" si="60"/>
        <v>-360069.8927897345</v>
      </c>
      <c r="EE60" s="6">
        <f t="shared" si="60"/>
        <v>-360069.8927897345</v>
      </c>
      <c r="EF60" s="6">
        <f aca="true" t="shared" si="61" ref="EF60:GQ60">IF(EF14&gt;=0,EF23,EF51)</f>
        <v>-360069.8927897345</v>
      </c>
      <c r="EG60" s="6">
        <f t="shared" si="61"/>
        <v>-360069.8927897345</v>
      </c>
      <c r="EH60" s="6">
        <f t="shared" si="61"/>
        <v>-360069.8927897345</v>
      </c>
      <c r="EI60" s="6">
        <f t="shared" si="61"/>
        <v>-360069.8927897345</v>
      </c>
      <c r="EJ60" s="6">
        <f t="shared" si="61"/>
        <v>-360069.8927897345</v>
      </c>
      <c r="EK60" s="6">
        <f t="shared" si="61"/>
        <v>-360069.8927897345</v>
      </c>
      <c r="EL60" s="6">
        <f t="shared" si="61"/>
        <v>-360069.8927897345</v>
      </c>
      <c r="EM60" s="6">
        <f t="shared" si="61"/>
        <v>-360069.8927897345</v>
      </c>
      <c r="EN60" s="6">
        <f t="shared" si="61"/>
        <v>-360069.8927897345</v>
      </c>
      <c r="EO60" s="6">
        <f t="shared" si="61"/>
        <v>-360069.8927897345</v>
      </c>
      <c r="EP60" s="6">
        <f t="shared" si="61"/>
        <v>-360069.8927897345</v>
      </c>
      <c r="EQ60" s="6">
        <f t="shared" si="61"/>
        <v>-360069.8927897345</v>
      </c>
      <c r="ER60" s="6">
        <f t="shared" si="61"/>
        <v>-360069.8927897345</v>
      </c>
      <c r="ES60" s="6">
        <f t="shared" si="61"/>
        <v>-360069.8927897345</v>
      </c>
      <c r="ET60" s="6">
        <f t="shared" si="61"/>
        <v>-360069.8927897345</v>
      </c>
      <c r="EU60" s="6">
        <f t="shared" si="61"/>
        <v>-360069.8927897345</v>
      </c>
      <c r="EV60" s="6">
        <f t="shared" si="61"/>
        <v>-360069.8927897345</v>
      </c>
      <c r="EW60" s="6">
        <f t="shared" si="61"/>
        <v>-360069.8927897345</v>
      </c>
      <c r="EX60" s="6">
        <f t="shared" si="61"/>
        <v>-360069.8927897345</v>
      </c>
      <c r="EY60" s="6">
        <f t="shared" si="61"/>
        <v>-360069.8927897345</v>
      </c>
      <c r="EZ60" s="6">
        <f t="shared" si="61"/>
        <v>-360069.8927897345</v>
      </c>
      <c r="FA60" s="6">
        <f t="shared" si="61"/>
        <v>-360069.8927897345</v>
      </c>
      <c r="FB60" s="6">
        <f t="shared" si="61"/>
        <v>-360069.8927897345</v>
      </c>
      <c r="FC60" s="6">
        <f t="shared" si="61"/>
        <v>-360069.8927897345</v>
      </c>
      <c r="FD60" s="6">
        <f t="shared" si="61"/>
        <v>-360069.8927897345</v>
      </c>
      <c r="FE60" s="6">
        <f t="shared" si="61"/>
        <v>-360069.8927897345</v>
      </c>
      <c r="FF60" s="6">
        <f t="shared" si="61"/>
        <v>-360069.8927897345</v>
      </c>
      <c r="FG60" s="6">
        <f t="shared" si="61"/>
        <v>-360069.8927897345</v>
      </c>
      <c r="FH60" s="6">
        <f t="shared" si="61"/>
        <v>-360069.8927897345</v>
      </c>
      <c r="FI60" s="6">
        <f t="shared" si="61"/>
        <v>-360069.8927897345</v>
      </c>
      <c r="FJ60" s="6">
        <f t="shared" si="61"/>
        <v>-360069.8927897345</v>
      </c>
      <c r="FK60" s="6">
        <f t="shared" si="61"/>
        <v>-360069.8927897345</v>
      </c>
      <c r="FL60" s="6">
        <f t="shared" si="61"/>
        <v>-360069.8927897345</v>
      </c>
      <c r="FM60" s="6">
        <f t="shared" si="61"/>
        <v>-360069.8927897345</v>
      </c>
      <c r="FN60" s="6">
        <f t="shared" si="61"/>
        <v>-360069.8927897345</v>
      </c>
      <c r="FO60" s="6">
        <f t="shared" si="61"/>
        <v>-360069.8927897345</v>
      </c>
      <c r="FP60" s="6">
        <f t="shared" si="61"/>
        <v>-360069.8927897345</v>
      </c>
      <c r="FQ60" s="6">
        <f t="shared" si="61"/>
        <v>-360069.8927897345</v>
      </c>
      <c r="FR60" s="6">
        <f t="shared" si="61"/>
        <v>-360069.8927897345</v>
      </c>
      <c r="FS60" s="6">
        <f t="shared" si="61"/>
        <v>-360069.8927897345</v>
      </c>
      <c r="FT60" s="6">
        <f t="shared" si="61"/>
        <v>-360069.8927897345</v>
      </c>
      <c r="FU60" s="6">
        <f t="shared" si="61"/>
        <v>-360069.8927897345</v>
      </c>
      <c r="FV60" s="6">
        <f t="shared" si="61"/>
        <v>-360069.8927897345</v>
      </c>
      <c r="FW60" s="6">
        <f t="shared" si="61"/>
        <v>-360069.8927897345</v>
      </c>
      <c r="FX60" s="6">
        <f t="shared" si="61"/>
        <v>-360069.8927897345</v>
      </c>
      <c r="FY60" s="6">
        <f t="shared" si="61"/>
        <v>-360069.8927897345</v>
      </c>
      <c r="FZ60" s="6">
        <f t="shared" si="61"/>
        <v>-360069.8927897345</v>
      </c>
      <c r="GA60" s="6">
        <f t="shared" si="61"/>
        <v>-360069.8927897345</v>
      </c>
      <c r="GB60" s="6">
        <f t="shared" si="61"/>
        <v>-360069.8927897345</v>
      </c>
      <c r="GC60" s="6">
        <f t="shared" si="61"/>
        <v>-360069.8927897345</v>
      </c>
      <c r="GD60" s="6">
        <f t="shared" si="61"/>
        <v>-360069.8927897345</v>
      </c>
      <c r="GE60" s="6">
        <f t="shared" si="61"/>
        <v>-360069.8927897345</v>
      </c>
      <c r="GF60" s="6">
        <f t="shared" si="61"/>
        <v>-360069.8927897345</v>
      </c>
      <c r="GG60" s="6">
        <f t="shared" si="61"/>
        <v>-360069.8927897345</v>
      </c>
      <c r="GH60" s="6">
        <f t="shared" si="61"/>
        <v>-360069.8927897345</v>
      </c>
      <c r="GI60" s="6">
        <f t="shared" si="61"/>
        <v>-360069.8927897345</v>
      </c>
      <c r="GJ60" s="6">
        <f t="shared" si="61"/>
        <v>-360069.8927897345</v>
      </c>
      <c r="GK60" s="6">
        <f t="shared" si="61"/>
        <v>-360069.8927897345</v>
      </c>
      <c r="GL60" s="6">
        <f t="shared" si="61"/>
        <v>-360069.8927897345</v>
      </c>
      <c r="GM60" s="6">
        <f t="shared" si="61"/>
        <v>-360069.8927897345</v>
      </c>
      <c r="GN60" s="6">
        <f t="shared" si="61"/>
        <v>-360069.8927897345</v>
      </c>
      <c r="GO60" s="6">
        <f t="shared" si="61"/>
        <v>-360069.8927897345</v>
      </c>
      <c r="GP60" s="6">
        <f t="shared" si="61"/>
        <v>-360069.8927897345</v>
      </c>
      <c r="GQ60" s="6">
        <f t="shared" si="61"/>
        <v>-360069.8927897345</v>
      </c>
      <c r="GR60" s="6">
        <f aca="true" t="shared" si="62" ref="GR60:GY60">IF(GR14&gt;=0,GR23,GR51)</f>
        <v>-360069.8927897345</v>
      </c>
      <c r="GS60" s="6">
        <f t="shared" si="62"/>
        <v>-360069.8927897345</v>
      </c>
      <c r="GT60" s="6">
        <f t="shared" si="62"/>
        <v>-360069.8927897345</v>
      </c>
      <c r="GU60" s="6">
        <f t="shared" si="62"/>
        <v>-360069.8927897345</v>
      </c>
      <c r="GV60" s="6">
        <f t="shared" si="62"/>
        <v>-360069.8927897345</v>
      </c>
      <c r="GW60" s="6">
        <f t="shared" si="62"/>
        <v>-360069.8927897345</v>
      </c>
      <c r="GX60" s="6">
        <f t="shared" si="62"/>
        <v>-360069.8927897345</v>
      </c>
      <c r="GY60" s="6">
        <f t="shared" si="62"/>
        <v>-360069.8927897345</v>
      </c>
    </row>
    <row r="61" spans="5:207" s="55" customFormat="1" ht="12.75">
      <c r="E61" s="6" t="s">
        <v>3</v>
      </c>
      <c r="F61" s="6" t="s">
        <v>19</v>
      </c>
      <c r="G61" s="6">
        <f>IF(G14&gt;=0,G24,G52)</f>
        <v>0</v>
      </c>
      <c r="H61" s="6">
        <f aca="true" t="shared" si="63" ref="H61:BS61">IF(H14&gt;=0,H24,H52)</f>
        <v>0</v>
      </c>
      <c r="I61" s="6">
        <f t="shared" si="63"/>
        <v>0</v>
      </c>
      <c r="J61" s="6">
        <f t="shared" si="63"/>
        <v>0</v>
      </c>
      <c r="K61" s="6">
        <f t="shared" si="63"/>
        <v>0</v>
      </c>
      <c r="L61" s="6">
        <f t="shared" si="63"/>
        <v>0</v>
      </c>
      <c r="M61" s="6">
        <f t="shared" si="63"/>
        <v>0</v>
      </c>
      <c r="N61" s="6">
        <f t="shared" si="63"/>
        <v>0</v>
      </c>
      <c r="O61" s="6">
        <f t="shared" si="63"/>
        <v>0</v>
      </c>
      <c r="P61" s="6">
        <f t="shared" si="63"/>
        <v>0</v>
      </c>
      <c r="Q61" s="6">
        <f t="shared" si="63"/>
        <v>0</v>
      </c>
      <c r="R61" s="6">
        <f t="shared" si="63"/>
        <v>0</v>
      </c>
      <c r="S61" s="6">
        <f t="shared" si="63"/>
        <v>0</v>
      </c>
      <c r="T61" s="6">
        <f t="shared" si="63"/>
        <v>0</v>
      </c>
      <c r="U61" s="6">
        <f t="shared" si="63"/>
        <v>0</v>
      </c>
      <c r="V61" s="6">
        <f t="shared" si="63"/>
        <v>0</v>
      </c>
      <c r="W61" s="6">
        <f t="shared" si="63"/>
        <v>0</v>
      </c>
      <c r="X61" s="6">
        <f t="shared" si="63"/>
        <v>0</v>
      </c>
      <c r="Y61" s="6">
        <f t="shared" si="63"/>
        <v>0</v>
      </c>
      <c r="Z61" s="6">
        <f t="shared" si="63"/>
        <v>0</v>
      </c>
      <c r="AA61" s="6">
        <f t="shared" si="63"/>
        <v>0</v>
      </c>
      <c r="AB61" s="6">
        <f t="shared" si="63"/>
        <v>0</v>
      </c>
      <c r="AC61" s="6">
        <f t="shared" si="63"/>
        <v>0</v>
      </c>
      <c r="AD61" s="6">
        <f t="shared" si="63"/>
        <v>0</v>
      </c>
      <c r="AE61" s="6">
        <f t="shared" si="63"/>
        <v>0</v>
      </c>
      <c r="AF61" s="6">
        <f t="shared" si="63"/>
        <v>0</v>
      </c>
      <c r="AG61" s="6">
        <f t="shared" si="63"/>
        <v>0</v>
      </c>
      <c r="AH61" s="6">
        <f t="shared" si="63"/>
        <v>0</v>
      </c>
      <c r="AI61" s="6">
        <f t="shared" si="63"/>
        <v>0</v>
      </c>
      <c r="AJ61" s="6">
        <f t="shared" si="63"/>
        <v>0</v>
      </c>
      <c r="AK61" s="6">
        <f t="shared" si="63"/>
        <v>0</v>
      </c>
      <c r="AL61" s="6">
        <f t="shared" si="63"/>
        <v>0</v>
      </c>
      <c r="AM61" s="6">
        <f t="shared" si="63"/>
        <v>0</v>
      </c>
      <c r="AN61" s="6">
        <f t="shared" si="63"/>
        <v>0</v>
      </c>
      <c r="AO61" s="6">
        <f t="shared" si="63"/>
        <v>0</v>
      </c>
      <c r="AP61" s="6">
        <f t="shared" si="63"/>
        <v>0</v>
      </c>
      <c r="AQ61" s="6">
        <f t="shared" si="63"/>
        <v>0</v>
      </c>
      <c r="AR61" s="6">
        <f t="shared" si="63"/>
        <v>0</v>
      </c>
      <c r="AS61" s="6">
        <f t="shared" si="63"/>
        <v>0</v>
      </c>
      <c r="AT61" s="6">
        <f t="shared" si="63"/>
        <v>0</v>
      </c>
      <c r="AU61" s="6">
        <f t="shared" si="63"/>
        <v>0</v>
      </c>
      <c r="AV61" s="6">
        <f t="shared" si="63"/>
        <v>0</v>
      </c>
      <c r="AW61" s="6">
        <f t="shared" si="63"/>
        <v>0</v>
      </c>
      <c r="AX61" s="6">
        <f t="shared" si="63"/>
        <v>0</v>
      </c>
      <c r="AY61" s="6">
        <f t="shared" si="63"/>
        <v>0</v>
      </c>
      <c r="AZ61" s="6">
        <f t="shared" si="63"/>
        <v>0</v>
      </c>
      <c r="BA61" s="6">
        <f t="shared" si="63"/>
        <v>0</v>
      </c>
      <c r="BB61" s="6">
        <f t="shared" si="63"/>
        <v>0</v>
      </c>
      <c r="BC61" s="6">
        <f t="shared" si="63"/>
        <v>0</v>
      </c>
      <c r="BD61" s="6">
        <f t="shared" si="63"/>
        <v>0</v>
      </c>
      <c r="BE61" s="6">
        <f t="shared" si="63"/>
        <v>0</v>
      </c>
      <c r="BF61" s="6">
        <f t="shared" si="63"/>
        <v>0</v>
      </c>
      <c r="BG61" s="6">
        <f t="shared" si="63"/>
        <v>0</v>
      </c>
      <c r="BH61" s="6">
        <f t="shared" si="63"/>
        <v>0</v>
      </c>
      <c r="BI61" s="6">
        <f t="shared" si="63"/>
        <v>0</v>
      </c>
      <c r="BJ61" s="6">
        <f t="shared" si="63"/>
        <v>0</v>
      </c>
      <c r="BK61" s="6">
        <f t="shared" si="63"/>
        <v>0</v>
      </c>
      <c r="BL61" s="6">
        <f t="shared" si="63"/>
        <v>0</v>
      </c>
      <c r="BM61" s="6">
        <f t="shared" si="63"/>
        <v>0</v>
      </c>
      <c r="BN61" s="6">
        <f t="shared" si="63"/>
        <v>0</v>
      </c>
      <c r="BO61" s="6">
        <f t="shared" si="63"/>
        <v>0</v>
      </c>
      <c r="BP61" s="6">
        <f t="shared" si="63"/>
        <v>0</v>
      </c>
      <c r="BQ61" s="6">
        <f t="shared" si="63"/>
        <v>0</v>
      </c>
      <c r="BR61" s="6">
        <f t="shared" si="63"/>
        <v>0</v>
      </c>
      <c r="BS61" s="6">
        <f t="shared" si="63"/>
        <v>0</v>
      </c>
      <c r="BT61" s="6">
        <f aca="true" t="shared" si="64" ref="BT61:EE61">IF(BT14&gt;=0,BT24,BT52)</f>
        <v>0</v>
      </c>
      <c r="BU61" s="6">
        <f t="shared" si="64"/>
        <v>0</v>
      </c>
      <c r="BV61" s="6">
        <f t="shared" si="64"/>
        <v>0</v>
      </c>
      <c r="BW61" s="6">
        <f t="shared" si="64"/>
        <v>0</v>
      </c>
      <c r="BX61" s="6">
        <f t="shared" si="64"/>
        <v>0</v>
      </c>
      <c r="BY61" s="6">
        <f t="shared" si="64"/>
        <v>0</v>
      </c>
      <c r="BZ61" s="6">
        <f t="shared" si="64"/>
        <v>0</v>
      </c>
      <c r="CA61" s="6">
        <f t="shared" si="64"/>
        <v>0</v>
      </c>
      <c r="CB61" s="6">
        <f t="shared" si="64"/>
        <v>0</v>
      </c>
      <c r="CC61" s="6">
        <f t="shared" si="64"/>
        <v>0</v>
      </c>
      <c r="CD61" s="6">
        <f t="shared" si="64"/>
        <v>0</v>
      </c>
      <c r="CE61" s="6">
        <f t="shared" si="64"/>
        <v>0</v>
      </c>
      <c r="CF61" s="6">
        <f t="shared" si="64"/>
        <v>0</v>
      </c>
      <c r="CG61" s="6">
        <f t="shared" si="64"/>
        <v>0</v>
      </c>
      <c r="CH61" s="6">
        <f t="shared" si="64"/>
        <v>0</v>
      </c>
      <c r="CI61" s="6">
        <f t="shared" si="64"/>
        <v>0</v>
      </c>
      <c r="CJ61" s="6">
        <f t="shared" si="64"/>
        <v>0</v>
      </c>
      <c r="CK61" s="6">
        <f t="shared" si="64"/>
        <v>0</v>
      </c>
      <c r="CL61" s="6">
        <f t="shared" si="64"/>
        <v>0</v>
      </c>
      <c r="CM61" s="6">
        <f t="shared" si="64"/>
        <v>0</v>
      </c>
      <c r="CN61" s="6">
        <f t="shared" si="64"/>
        <v>0</v>
      </c>
      <c r="CO61" s="6">
        <f t="shared" si="64"/>
        <v>0</v>
      </c>
      <c r="CP61" s="6">
        <f t="shared" si="64"/>
        <v>0</v>
      </c>
      <c r="CQ61" s="6">
        <f t="shared" si="64"/>
        <v>0</v>
      </c>
      <c r="CR61" s="6">
        <f t="shared" si="64"/>
        <v>0</v>
      </c>
      <c r="CS61" s="6">
        <f t="shared" si="64"/>
        <v>0</v>
      </c>
      <c r="CT61" s="6">
        <f t="shared" si="64"/>
        <v>0</v>
      </c>
      <c r="CU61" s="6">
        <f t="shared" si="64"/>
        <v>0</v>
      </c>
      <c r="CV61" s="6">
        <f t="shared" si="64"/>
        <v>0</v>
      </c>
      <c r="CW61" s="6">
        <f t="shared" si="64"/>
        <v>0</v>
      </c>
      <c r="CX61" s="6">
        <f t="shared" si="64"/>
        <v>0</v>
      </c>
      <c r="CY61" s="6">
        <f t="shared" si="64"/>
        <v>0</v>
      </c>
      <c r="CZ61" s="6">
        <f t="shared" si="64"/>
        <v>0</v>
      </c>
      <c r="DA61" s="6">
        <f t="shared" si="64"/>
        <v>0</v>
      </c>
      <c r="DB61" s="6">
        <f t="shared" si="64"/>
        <v>0</v>
      </c>
      <c r="DC61" s="6">
        <f t="shared" si="64"/>
        <v>0</v>
      </c>
      <c r="DD61" s="6">
        <f t="shared" si="64"/>
        <v>0</v>
      </c>
      <c r="DE61" s="6">
        <f t="shared" si="64"/>
        <v>0</v>
      </c>
      <c r="DF61" s="6">
        <f t="shared" si="64"/>
        <v>0</v>
      </c>
      <c r="DG61" s="6">
        <f t="shared" si="64"/>
        <v>0</v>
      </c>
      <c r="DH61" s="6">
        <f t="shared" si="64"/>
        <v>0</v>
      </c>
      <c r="DI61" s="6">
        <f t="shared" si="64"/>
        <v>0</v>
      </c>
      <c r="DJ61" s="6">
        <f t="shared" si="64"/>
        <v>0</v>
      </c>
      <c r="DK61" s="6">
        <f t="shared" si="64"/>
        <v>0</v>
      </c>
      <c r="DL61" s="6">
        <f t="shared" si="64"/>
        <v>0</v>
      </c>
      <c r="DM61" s="6">
        <f t="shared" si="64"/>
        <v>0</v>
      </c>
      <c r="DN61" s="6">
        <f t="shared" si="64"/>
        <v>0</v>
      </c>
      <c r="DO61" s="6">
        <f t="shared" si="64"/>
        <v>0</v>
      </c>
      <c r="DP61" s="6">
        <f t="shared" si="64"/>
        <v>0</v>
      </c>
      <c r="DQ61" s="6">
        <f t="shared" si="64"/>
        <v>0</v>
      </c>
      <c r="DR61" s="6">
        <f t="shared" si="64"/>
        <v>0</v>
      </c>
      <c r="DS61" s="6">
        <f t="shared" si="64"/>
        <v>0</v>
      </c>
      <c r="DT61" s="6">
        <f t="shared" si="64"/>
        <v>0</v>
      </c>
      <c r="DU61" s="6">
        <f t="shared" si="64"/>
        <v>0</v>
      </c>
      <c r="DV61" s="6">
        <f t="shared" si="64"/>
        <v>0</v>
      </c>
      <c r="DW61" s="6">
        <f t="shared" si="64"/>
        <v>0</v>
      </c>
      <c r="DX61" s="6">
        <f t="shared" si="64"/>
        <v>0</v>
      </c>
      <c r="DY61" s="6">
        <f t="shared" si="64"/>
        <v>0</v>
      </c>
      <c r="DZ61" s="6">
        <f t="shared" si="64"/>
        <v>0</v>
      </c>
      <c r="EA61" s="6">
        <f t="shared" si="64"/>
        <v>0</v>
      </c>
      <c r="EB61" s="6">
        <f t="shared" si="64"/>
        <v>0</v>
      </c>
      <c r="EC61" s="6">
        <f t="shared" si="64"/>
        <v>0</v>
      </c>
      <c r="ED61" s="6">
        <f t="shared" si="64"/>
        <v>0</v>
      </c>
      <c r="EE61" s="6">
        <f t="shared" si="64"/>
        <v>0</v>
      </c>
      <c r="EF61" s="6">
        <f aca="true" t="shared" si="65" ref="EF61:GQ61">IF(EF14&gt;=0,EF24,EF52)</f>
        <v>0</v>
      </c>
      <c r="EG61" s="6">
        <f t="shared" si="65"/>
        <v>0</v>
      </c>
      <c r="EH61" s="6">
        <f t="shared" si="65"/>
        <v>0</v>
      </c>
      <c r="EI61" s="6">
        <f t="shared" si="65"/>
        <v>0</v>
      </c>
      <c r="EJ61" s="6">
        <f t="shared" si="65"/>
        <v>0</v>
      </c>
      <c r="EK61" s="6">
        <f t="shared" si="65"/>
        <v>0</v>
      </c>
      <c r="EL61" s="6">
        <f t="shared" si="65"/>
        <v>0</v>
      </c>
      <c r="EM61" s="6">
        <f t="shared" si="65"/>
        <v>0</v>
      </c>
      <c r="EN61" s="6">
        <f t="shared" si="65"/>
        <v>0</v>
      </c>
      <c r="EO61" s="6">
        <f t="shared" si="65"/>
        <v>0</v>
      </c>
      <c r="EP61" s="6">
        <f t="shared" si="65"/>
        <v>0</v>
      </c>
      <c r="EQ61" s="6">
        <f t="shared" si="65"/>
        <v>0</v>
      </c>
      <c r="ER61" s="6">
        <f t="shared" si="65"/>
        <v>0</v>
      </c>
      <c r="ES61" s="6">
        <f t="shared" si="65"/>
        <v>0</v>
      </c>
      <c r="ET61" s="6">
        <f t="shared" si="65"/>
        <v>0</v>
      </c>
      <c r="EU61" s="6">
        <f t="shared" si="65"/>
        <v>0</v>
      </c>
      <c r="EV61" s="6">
        <f t="shared" si="65"/>
        <v>0</v>
      </c>
      <c r="EW61" s="6">
        <f t="shared" si="65"/>
        <v>0</v>
      </c>
      <c r="EX61" s="6">
        <f t="shared" si="65"/>
        <v>0</v>
      </c>
      <c r="EY61" s="6">
        <f t="shared" si="65"/>
        <v>0</v>
      </c>
      <c r="EZ61" s="6">
        <f t="shared" si="65"/>
        <v>0</v>
      </c>
      <c r="FA61" s="6">
        <f t="shared" si="65"/>
        <v>0</v>
      </c>
      <c r="FB61" s="6">
        <f t="shared" si="65"/>
        <v>0</v>
      </c>
      <c r="FC61" s="6">
        <f t="shared" si="65"/>
        <v>0</v>
      </c>
      <c r="FD61" s="6">
        <f t="shared" si="65"/>
        <v>0</v>
      </c>
      <c r="FE61" s="6">
        <f t="shared" si="65"/>
        <v>0</v>
      </c>
      <c r="FF61" s="6">
        <f t="shared" si="65"/>
        <v>0</v>
      </c>
      <c r="FG61" s="6">
        <f t="shared" si="65"/>
        <v>0</v>
      </c>
      <c r="FH61" s="6">
        <f t="shared" si="65"/>
        <v>0</v>
      </c>
      <c r="FI61" s="6">
        <f t="shared" si="65"/>
        <v>0</v>
      </c>
      <c r="FJ61" s="6">
        <f t="shared" si="65"/>
        <v>0</v>
      </c>
      <c r="FK61" s="6">
        <f t="shared" si="65"/>
        <v>0</v>
      </c>
      <c r="FL61" s="6">
        <f t="shared" si="65"/>
        <v>0</v>
      </c>
      <c r="FM61" s="6">
        <f t="shared" si="65"/>
        <v>0</v>
      </c>
      <c r="FN61" s="6">
        <f t="shared" si="65"/>
        <v>0</v>
      </c>
      <c r="FO61" s="6">
        <f t="shared" si="65"/>
        <v>0</v>
      </c>
      <c r="FP61" s="6">
        <f t="shared" si="65"/>
        <v>0</v>
      </c>
      <c r="FQ61" s="6">
        <f t="shared" si="65"/>
        <v>0</v>
      </c>
      <c r="FR61" s="6">
        <f t="shared" si="65"/>
        <v>0</v>
      </c>
      <c r="FS61" s="6">
        <f t="shared" si="65"/>
        <v>0</v>
      </c>
      <c r="FT61" s="6">
        <f t="shared" si="65"/>
        <v>0</v>
      </c>
      <c r="FU61" s="6">
        <f t="shared" si="65"/>
        <v>0</v>
      </c>
      <c r="FV61" s="6">
        <f t="shared" si="65"/>
        <v>0</v>
      </c>
      <c r="FW61" s="6">
        <f t="shared" si="65"/>
        <v>0</v>
      </c>
      <c r="FX61" s="6">
        <f t="shared" si="65"/>
        <v>0</v>
      </c>
      <c r="FY61" s="6">
        <f t="shared" si="65"/>
        <v>0</v>
      </c>
      <c r="FZ61" s="6">
        <f t="shared" si="65"/>
        <v>0</v>
      </c>
      <c r="GA61" s="6">
        <f t="shared" si="65"/>
        <v>0</v>
      </c>
      <c r="GB61" s="6">
        <f t="shared" si="65"/>
        <v>0</v>
      </c>
      <c r="GC61" s="6">
        <f t="shared" si="65"/>
        <v>0</v>
      </c>
      <c r="GD61" s="6">
        <f t="shared" si="65"/>
        <v>0</v>
      </c>
      <c r="GE61" s="6">
        <f t="shared" si="65"/>
        <v>0</v>
      </c>
      <c r="GF61" s="6">
        <f t="shared" si="65"/>
        <v>0</v>
      </c>
      <c r="GG61" s="6">
        <f t="shared" si="65"/>
        <v>0</v>
      </c>
      <c r="GH61" s="6">
        <f t="shared" si="65"/>
        <v>0</v>
      </c>
      <c r="GI61" s="6">
        <f t="shared" si="65"/>
        <v>0</v>
      </c>
      <c r="GJ61" s="6">
        <f t="shared" si="65"/>
        <v>0</v>
      </c>
      <c r="GK61" s="6">
        <f t="shared" si="65"/>
        <v>0</v>
      </c>
      <c r="GL61" s="6">
        <f t="shared" si="65"/>
        <v>0</v>
      </c>
      <c r="GM61" s="6">
        <f t="shared" si="65"/>
        <v>0</v>
      </c>
      <c r="GN61" s="6">
        <f t="shared" si="65"/>
        <v>0</v>
      </c>
      <c r="GO61" s="6">
        <f t="shared" si="65"/>
        <v>0</v>
      </c>
      <c r="GP61" s="6">
        <f t="shared" si="65"/>
        <v>0</v>
      </c>
      <c r="GQ61" s="6">
        <f t="shared" si="65"/>
        <v>0</v>
      </c>
      <c r="GR61" s="6">
        <f aca="true" t="shared" si="66" ref="GR61:GY61">IF(GR14&gt;=0,GR24,GR52)</f>
        <v>0</v>
      </c>
      <c r="GS61" s="6">
        <f t="shared" si="66"/>
        <v>0</v>
      </c>
      <c r="GT61" s="6">
        <f t="shared" si="66"/>
        <v>0</v>
      </c>
      <c r="GU61" s="6">
        <f t="shared" si="66"/>
        <v>0</v>
      </c>
      <c r="GV61" s="6">
        <f t="shared" si="66"/>
        <v>0</v>
      </c>
      <c r="GW61" s="6">
        <f t="shared" si="66"/>
        <v>0</v>
      </c>
      <c r="GX61" s="6">
        <f t="shared" si="66"/>
        <v>0</v>
      </c>
      <c r="GY61" s="6">
        <f t="shared" si="66"/>
        <v>0</v>
      </c>
    </row>
    <row r="62" ht="12.75">
      <c r="F62" s="26"/>
    </row>
    <row r="63" spans="4:207" ht="12.75">
      <c r="D63" s="30" t="s">
        <v>103</v>
      </c>
      <c r="E63" s="3" t="s">
        <v>2</v>
      </c>
      <c r="F63" s="3" t="s">
        <v>19</v>
      </c>
      <c r="G63" s="3">
        <f>IF(G14&gt;=0,G20,G48)</f>
        <v>0</v>
      </c>
      <c r="H63" s="3">
        <f aca="true" t="shared" si="67" ref="H63:BS63">IF(H14&gt;=0,H20,H48)</f>
        <v>0</v>
      </c>
      <c r="I63" s="3">
        <f t="shared" si="67"/>
        <v>0</v>
      </c>
      <c r="J63" s="3">
        <f t="shared" si="67"/>
        <v>0</v>
      </c>
      <c r="K63" s="3">
        <f t="shared" si="67"/>
        <v>0</v>
      </c>
      <c r="L63" s="3">
        <f t="shared" si="67"/>
        <v>0</v>
      </c>
      <c r="M63" s="3">
        <f t="shared" si="67"/>
        <v>0</v>
      </c>
      <c r="N63" s="3">
        <f t="shared" si="67"/>
        <v>0</v>
      </c>
      <c r="O63" s="3">
        <f t="shared" si="67"/>
        <v>0</v>
      </c>
      <c r="P63" s="3">
        <f t="shared" si="67"/>
        <v>0</v>
      </c>
      <c r="Q63" s="3">
        <f t="shared" si="67"/>
        <v>0</v>
      </c>
      <c r="R63" s="3">
        <f t="shared" si="67"/>
        <v>0</v>
      </c>
      <c r="S63" s="3">
        <f t="shared" si="67"/>
        <v>0</v>
      </c>
      <c r="T63" s="3">
        <f t="shared" si="67"/>
        <v>0</v>
      </c>
      <c r="U63" s="3">
        <f t="shared" si="67"/>
        <v>0</v>
      </c>
      <c r="V63" s="3">
        <f t="shared" si="67"/>
        <v>0</v>
      </c>
      <c r="W63" s="3">
        <f t="shared" si="67"/>
        <v>0</v>
      </c>
      <c r="X63" s="3">
        <f t="shared" si="67"/>
        <v>0</v>
      </c>
      <c r="Y63" s="3">
        <f t="shared" si="67"/>
        <v>0</v>
      </c>
      <c r="Z63" s="3">
        <f t="shared" si="67"/>
        <v>0</v>
      </c>
      <c r="AA63" s="3">
        <f t="shared" si="67"/>
        <v>0</v>
      </c>
      <c r="AB63" s="3">
        <f t="shared" si="67"/>
        <v>0</v>
      </c>
      <c r="AC63" s="3">
        <f t="shared" si="67"/>
        <v>0</v>
      </c>
      <c r="AD63" s="3">
        <f t="shared" si="67"/>
        <v>0</v>
      </c>
      <c r="AE63" s="3">
        <f t="shared" si="67"/>
        <v>0</v>
      </c>
      <c r="AF63" s="3">
        <f t="shared" si="67"/>
        <v>0</v>
      </c>
      <c r="AG63" s="3">
        <f t="shared" si="67"/>
        <v>0</v>
      </c>
      <c r="AH63" s="3">
        <f t="shared" si="67"/>
        <v>0</v>
      </c>
      <c r="AI63" s="3">
        <f t="shared" si="67"/>
        <v>0</v>
      </c>
      <c r="AJ63" s="3">
        <f t="shared" si="67"/>
        <v>0</v>
      </c>
      <c r="AK63" s="3">
        <f t="shared" si="67"/>
        <v>0</v>
      </c>
      <c r="AL63" s="3">
        <f t="shared" si="67"/>
        <v>0</v>
      </c>
      <c r="AM63" s="3">
        <f t="shared" si="67"/>
        <v>0</v>
      </c>
      <c r="AN63" s="3">
        <f t="shared" si="67"/>
        <v>0</v>
      </c>
      <c r="AO63" s="3">
        <f t="shared" si="67"/>
        <v>0</v>
      </c>
      <c r="AP63" s="3">
        <f t="shared" si="67"/>
        <v>0</v>
      </c>
      <c r="AQ63" s="3">
        <f t="shared" si="67"/>
        <v>0</v>
      </c>
      <c r="AR63" s="3">
        <f t="shared" si="67"/>
        <v>0</v>
      </c>
      <c r="AS63" s="3">
        <f t="shared" si="67"/>
        <v>0</v>
      </c>
      <c r="AT63" s="3">
        <f t="shared" si="67"/>
        <v>0</v>
      </c>
      <c r="AU63" s="3">
        <f t="shared" si="67"/>
        <v>0</v>
      </c>
      <c r="AV63" s="3">
        <f t="shared" si="67"/>
        <v>0</v>
      </c>
      <c r="AW63" s="3">
        <f t="shared" si="67"/>
        <v>0</v>
      </c>
      <c r="AX63" s="3">
        <f t="shared" si="67"/>
        <v>0</v>
      </c>
      <c r="AY63" s="3">
        <f t="shared" si="67"/>
        <v>0</v>
      </c>
      <c r="AZ63" s="3">
        <f t="shared" si="67"/>
        <v>0</v>
      </c>
      <c r="BA63" s="3">
        <f t="shared" si="67"/>
        <v>0</v>
      </c>
      <c r="BB63" s="3">
        <f t="shared" si="67"/>
        <v>0</v>
      </c>
      <c r="BC63" s="3">
        <f t="shared" si="67"/>
        <v>0</v>
      </c>
      <c r="BD63" s="3">
        <f t="shared" si="67"/>
        <v>0</v>
      </c>
      <c r="BE63" s="3">
        <f t="shared" si="67"/>
        <v>0</v>
      </c>
      <c r="BF63" s="3">
        <f t="shared" si="67"/>
        <v>0</v>
      </c>
      <c r="BG63" s="3">
        <f t="shared" si="67"/>
        <v>0</v>
      </c>
      <c r="BH63" s="3">
        <f t="shared" si="67"/>
        <v>0</v>
      </c>
      <c r="BI63" s="3">
        <f t="shared" si="67"/>
        <v>0</v>
      </c>
      <c r="BJ63" s="3">
        <f t="shared" si="67"/>
        <v>0</v>
      </c>
      <c r="BK63" s="3">
        <f t="shared" si="67"/>
        <v>0</v>
      </c>
      <c r="BL63" s="3">
        <f t="shared" si="67"/>
        <v>0</v>
      </c>
      <c r="BM63" s="3">
        <f t="shared" si="67"/>
        <v>0</v>
      </c>
      <c r="BN63" s="3">
        <f t="shared" si="67"/>
        <v>0</v>
      </c>
      <c r="BO63" s="3">
        <f t="shared" si="67"/>
        <v>0</v>
      </c>
      <c r="BP63" s="3">
        <f t="shared" si="67"/>
        <v>0</v>
      </c>
      <c r="BQ63" s="3">
        <f t="shared" si="67"/>
        <v>0</v>
      </c>
      <c r="BR63" s="3">
        <f t="shared" si="67"/>
        <v>0</v>
      </c>
      <c r="BS63" s="3">
        <f t="shared" si="67"/>
        <v>0</v>
      </c>
      <c r="BT63" s="3">
        <f aca="true" t="shared" si="68" ref="BT63:EE63">IF(BT14&gt;=0,BT20,BT48)</f>
        <v>0</v>
      </c>
      <c r="BU63" s="3">
        <f t="shared" si="68"/>
        <v>0</v>
      </c>
      <c r="BV63" s="3">
        <f t="shared" si="68"/>
        <v>0</v>
      </c>
      <c r="BW63" s="3">
        <f t="shared" si="68"/>
        <v>0</v>
      </c>
      <c r="BX63" s="3">
        <f t="shared" si="68"/>
        <v>0</v>
      </c>
      <c r="BY63" s="3">
        <f t="shared" si="68"/>
        <v>0</v>
      </c>
      <c r="BZ63" s="3">
        <f t="shared" si="68"/>
        <v>0</v>
      </c>
      <c r="CA63" s="3">
        <f t="shared" si="68"/>
        <v>0</v>
      </c>
      <c r="CB63" s="3">
        <f t="shared" si="68"/>
        <v>0</v>
      </c>
      <c r="CC63" s="3">
        <f t="shared" si="68"/>
        <v>0</v>
      </c>
      <c r="CD63" s="3">
        <f t="shared" si="68"/>
        <v>0</v>
      </c>
      <c r="CE63" s="3">
        <f t="shared" si="68"/>
        <v>0</v>
      </c>
      <c r="CF63" s="3">
        <f t="shared" si="68"/>
        <v>0</v>
      </c>
      <c r="CG63" s="3">
        <f t="shared" si="68"/>
        <v>0</v>
      </c>
      <c r="CH63" s="3">
        <f t="shared" si="68"/>
        <v>0</v>
      </c>
      <c r="CI63" s="3">
        <f t="shared" si="68"/>
        <v>0</v>
      </c>
      <c r="CJ63" s="3">
        <f t="shared" si="68"/>
        <v>0</v>
      </c>
      <c r="CK63" s="3">
        <f t="shared" si="68"/>
        <v>0</v>
      </c>
      <c r="CL63" s="3">
        <f t="shared" si="68"/>
        <v>0</v>
      </c>
      <c r="CM63" s="3">
        <f t="shared" si="68"/>
        <v>0</v>
      </c>
      <c r="CN63" s="3">
        <f t="shared" si="68"/>
        <v>0</v>
      </c>
      <c r="CO63" s="3">
        <f t="shared" si="68"/>
        <v>0</v>
      </c>
      <c r="CP63" s="3">
        <f t="shared" si="68"/>
        <v>0</v>
      </c>
      <c r="CQ63" s="3">
        <f t="shared" si="68"/>
        <v>0</v>
      </c>
      <c r="CR63" s="3">
        <f t="shared" si="68"/>
        <v>0</v>
      </c>
      <c r="CS63" s="3">
        <f t="shared" si="68"/>
        <v>0</v>
      </c>
      <c r="CT63" s="3">
        <f t="shared" si="68"/>
        <v>0</v>
      </c>
      <c r="CU63" s="3">
        <f t="shared" si="68"/>
        <v>0</v>
      </c>
      <c r="CV63" s="3">
        <f t="shared" si="68"/>
        <v>0</v>
      </c>
      <c r="CW63" s="3">
        <f t="shared" si="68"/>
        <v>0</v>
      </c>
      <c r="CX63" s="3">
        <f t="shared" si="68"/>
        <v>0</v>
      </c>
      <c r="CY63" s="3">
        <f t="shared" si="68"/>
        <v>0</v>
      </c>
      <c r="CZ63" s="3">
        <f t="shared" si="68"/>
        <v>0</v>
      </c>
      <c r="DA63" s="3">
        <f t="shared" si="68"/>
        <v>0</v>
      </c>
      <c r="DB63" s="3">
        <f t="shared" si="68"/>
        <v>0</v>
      </c>
      <c r="DC63" s="3">
        <f t="shared" si="68"/>
        <v>0</v>
      </c>
      <c r="DD63" s="3">
        <f t="shared" si="68"/>
        <v>0</v>
      </c>
      <c r="DE63" s="3">
        <f t="shared" si="68"/>
        <v>0</v>
      </c>
      <c r="DF63" s="3">
        <f t="shared" si="68"/>
        <v>0</v>
      </c>
      <c r="DG63" s="3">
        <f t="shared" si="68"/>
        <v>0</v>
      </c>
      <c r="DH63" s="3">
        <f t="shared" si="68"/>
        <v>0</v>
      </c>
      <c r="DI63" s="3">
        <f t="shared" si="68"/>
        <v>0</v>
      </c>
      <c r="DJ63" s="3">
        <f t="shared" si="68"/>
        <v>0</v>
      </c>
      <c r="DK63" s="3">
        <f t="shared" si="68"/>
        <v>0</v>
      </c>
      <c r="DL63" s="3">
        <f t="shared" si="68"/>
        <v>0</v>
      </c>
      <c r="DM63" s="3">
        <f t="shared" si="68"/>
        <v>0</v>
      </c>
      <c r="DN63" s="3">
        <f t="shared" si="68"/>
        <v>0</v>
      </c>
      <c r="DO63" s="3">
        <f t="shared" si="68"/>
        <v>0</v>
      </c>
      <c r="DP63" s="3">
        <f t="shared" si="68"/>
        <v>0</v>
      </c>
      <c r="DQ63" s="3">
        <f t="shared" si="68"/>
        <v>0</v>
      </c>
      <c r="DR63" s="3">
        <f t="shared" si="68"/>
        <v>0</v>
      </c>
      <c r="DS63" s="3">
        <f t="shared" si="68"/>
        <v>0</v>
      </c>
      <c r="DT63" s="3">
        <f t="shared" si="68"/>
        <v>0</v>
      </c>
      <c r="DU63" s="3">
        <f t="shared" si="68"/>
        <v>0</v>
      </c>
      <c r="DV63" s="3">
        <f t="shared" si="68"/>
        <v>0</v>
      </c>
      <c r="DW63" s="3">
        <f t="shared" si="68"/>
        <v>0</v>
      </c>
      <c r="DX63" s="3">
        <f t="shared" si="68"/>
        <v>0</v>
      </c>
      <c r="DY63" s="3">
        <f t="shared" si="68"/>
        <v>0</v>
      </c>
      <c r="DZ63" s="3">
        <f t="shared" si="68"/>
        <v>0</v>
      </c>
      <c r="EA63" s="3">
        <f t="shared" si="68"/>
        <v>0</v>
      </c>
      <c r="EB63" s="3">
        <f t="shared" si="68"/>
        <v>0</v>
      </c>
      <c r="EC63" s="3">
        <f t="shared" si="68"/>
        <v>0</v>
      </c>
      <c r="ED63" s="3">
        <f t="shared" si="68"/>
        <v>0</v>
      </c>
      <c r="EE63" s="3">
        <f t="shared" si="68"/>
        <v>0</v>
      </c>
      <c r="EF63" s="3">
        <f aca="true" t="shared" si="69" ref="EF63:GQ63">IF(EF14&gt;=0,EF20,EF48)</f>
        <v>0</v>
      </c>
      <c r="EG63" s="3">
        <f t="shared" si="69"/>
        <v>0</v>
      </c>
      <c r="EH63" s="3">
        <f t="shared" si="69"/>
        <v>0</v>
      </c>
      <c r="EI63" s="3">
        <f t="shared" si="69"/>
        <v>0</v>
      </c>
      <c r="EJ63" s="3">
        <f t="shared" si="69"/>
        <v>0</v>
      </c>
      <c r="EK63" s="3">
        <f t="shared" si="69"/>
        <v>0</v>
      </c>
      <c r="EL63" s="3">
        <f t="shared" si="69"/>
        <v>0</v>
      </c>
      <c r="EM63" s="3">
        <f t="shared" si="69"/>
        <v>0</v>
      </c>
      <c r="EN63" s="3">
        <f t="shared" si="69"/>
        <v>0</v>
      </c>
      <c r="EO63" s="3">
        <f t="shared" si="69"/>
        <v>0</v>
      </c>
      <c r="EP63" s="3">
        <f t="shared" si="69"/>
        <v>0</v>
      </c>
      <c r="EQ63" s="3">
        <f t="shared" si="69"/>
        <v>0</v>
      </c>
      <c r="ER63" s="3">
        <f t="shared" si="69"/>
        <v>0</v>
      </c>
      <c r="ES63" s="3">
        <f t="shared" si="69"/>
        <v>0</v>
      </c>
      <c r="ET63" s="3">
        <f t="shared" si="69"/>
        <v>0</v>
      </c>
      <c r="EU63" s="3">
        <f t="shared" si="69"/>
        <v>0</v>
      </c>
      <c r="EV63" s="3">
        <f t="shared" si="69"/>
        <v>0</v>
      </c>
      <c r="EW63" s="3">
        <f t="shared" si="69"/>
        <v>0</v>
      </c>
      <c r="EX63" s="3">
        <f t="shared" si="69"/>
        <v>0</v>
      </c>
      <c r="EY63" s="3">
        <f t="shared" si="69"/>
        <v>0</v>
      </c>
      <c r="EZ63" s="3">
        <f t="shared" si="69"/>
        <v>0</v>
      </c>
      <c r="FA63" s="3">
        <f t="shared" si="69"/>
        <v>0</v>
      </c>
      <c r="FB63" s="3">
        <f t="shared" si="69"/>
        <v>0</v>
      </c>
      <c r="FC63" s="3">
        <f t="shared" si="69"/>
        <v>0</v>
      </c>
      <c r="FD63" s="3">
        <f t="shared" si="69"/>
        <v>0</v>
      </c>
      <c r="FE63" s="3">
        <f t="shared" si="69"/>
        <v>0</v>
      </c>
      <c r="FF63" s="3">
        <f t="shared" si="69"/>
        <v>0</v>
      </c>
      <c r="FG63" s="3">
        <f t="shared" si="69"/>
        <v>0</v>
      </c>
      <c r="FH63" s="3">
        <f t="shared" si="69"/>
        <v>0</v>
      </c>
      <c r="FI63" s="3">
        <f t="shared" si="69"/>
        <v>0</v>
      </c>
      <c r="FJ63" s="3">
        <f t="shared" si="69"/>
        <v>0</v>
      </c>
      <c r="FK63" s="3">
        <f t="shared" si="69"/>
        <v>0</v>
      </c>
      <c r="FL63" s="3">
        <f t="shared" si="69"/>
        <v>0</v>
      </c>
      <c r="FM63" s="3">
        <f t="shared" si="69"/>
        <v>0</v>
      </c>
      <c r="FN63" s="3">
        <f t="shared" si="69"/>
        <v>0</v>
      </c>
      <c r="FO63" s="3">
        <f t="shared" si="69"/>
        <v>0</v>
      </c>
      <c r="FP63" s="3">
        <f t="shared" si="69"/>
        <v>0</v>
      </c>
      <c r="FQ63" s="3">
        <f t="shared" si="69"/>
        <v>0</v>
      </c>
      <c r="FR63" s="3">
        <f t="shared" si="69"/>
        <v>0</v>
      </c>
      <c r="FS63" s="3">
        <f t="shared" si="69"/>
        <v>0</v>
      </c>
      <c r="FT63" s="3">
        <f t="shared" si="69"/>
        <v>0</v>
      </c>
      <c r="FU63" s="3">
        <f t="shared" si="69"/>
        <v>0</v>
      </c>
      <c r="FV63" s="3">
        <f t="shared" si="69"/>
        <v>0</v>
      </c>
      <c r="FW63" s="3">
        <f t="shared" si="69"/>
        <v>0</v>
      </c>
      <c r="FX63" s="3">
        <f t="shared" si="69"/>
        <v>0</v>
      </c>
      <c r="FY63" s="3">
        <f t="shared" si="69"/>
        <v>0</v>
      </c>
      <c r="FZ63" s="3">
        <f t="shared" si="69"/>
        <v>0</v>
      </c>
      <c r="GA63" s="3">
        <f t="shared" si="69"/>
        <v>0</v>
      </c>
      <c r="GB63" s="3">
        <f t="shared" si="69"/>
        <v>0</v>
      </c>
      <c r="GC63" s="3">
        <f t="shared" si="69"/>
        <v>0</v>
      </c>
      <c r="GD63" s="3">
        <f t="shared" si="69"/>
        <v>0</v>
      </c>
      <c r="GE63" s="3">
        <f t="shared" si="69"/>
        <v>0</v>
      </c>
      <c r="GF63" s="3">
        <f t="shared" si="69"/>
        <v>0</v>
      </c>
      <c r="GG63" s="3">
        <f t="shared" si="69"/>
        <v>0</v>
      </c>
      <c r="GH63" s="3">
        <f t="shared" si="69"/>
        <v>0</v>
      </c>
      <c r="GI63" s="3">
        <f t="shared" si="69"/>
        <v>0</v>
      </c>
      <c r="GJ63" s="3">
        <f t="shared" si="69"/>
        <v>0</v>
      </c>
      <c r="GK63" s="3">
        <f t="shared" si="69"/>
        <v>0</v>
      </c>
      <c r="GL63" s="3">
        <f t="shared" si="69"/>
        <v>0</v>
      </c>
      <c r="GM63" s="3">
        <f t="shared" si="69"/>
        <v>0</v>
      </c>
      <c r="GN63" s="3">
        <f t="shared" si="69"/>
        <v>0</v>
      </c>
      <c r="GO63" s="3">
        <f t="shared" si="69"/>
        <v>0</v>
      </c>
      <c r="GP63" s="3">
        <f t="shared" si="69"/>
        <v>0</v>
      </c>
      <c r="GQ63" s="3">
        <f t="shared" si="69"/>
        <v>0</v>
      </c>
      <c r="GR63" s="3">
        <f aca="true" t="shared" si="70" ref="GR63:GY63">IF(GR14&gt;=0,GR20,GR48)</f>
        <v>0</v>
      </c>
      <c r="GS63" s="3">
        <f t="shared" si="70"/>
        <v>0</v>
      </c>
      <c r="GT63" s="3">
        <f t="shared" si="70"/>
        <v>0</v>
      </c>
      <c r="GU63" s="3">
        <f t="shared" si="70"/>
        <v>0</v>
      </c>
      <c r="GV63" s="3">
        <f t="shared" si="70"/>
        <v>0</v>
      </c>
      <c r="GW63" s="3">
        <f t="shared" si="70"/>
        <v>0</v>
      </c>
      <c r="GX63" s="3">
        <f t="shared" si="70"/>
        <v>0</v>
      </c>
      <c r="GY63" s="3">
        <f t="shared" si="70"/>
        <v>0</v>
      </c>
    </row>
    <row r="64" spans="5:207" ht="12.75">
      <c r="E64" s="3" t="s">
        <v>3</v>
      </c>
      <c r="F64" s="3" t="s">
        <v>19</v>
      </c>
      <c r="G64" s="3">
        <f>IF(G14&gt;=0,G21,G49)</f>
        <v>98.01388260477462</v>
      </c>
      <c r="H64" s="3">
        <f aca="true" t="shared" si="71" ref="H64:BS64">IF(H14&gt;=0,H21,H49)</f>
        <v>85.39111218841255</v>
      </c>
      <c r="I64" s="3">
        <f t="shared" si="71"/>
        <v>84.85142713240334</v>
      </c>
      <c r="J64" s="3">
        <f t="shared" si="71"/>
        <v>88.70348721690968</v>
      </c>
      <c r="K64" s="3">
        <f t="shared" si="71"/>
        <v>89.83284259626419</v>
      </c>
      <c r="L64" s="3">
        <f t="shared" si="71"/>
        <v>86.72001452460819</v>
      </c>
      <c r="M64" s="3">
        <f t="shared" si="71"/>
        <v>87.86625177310685</v>
      </c>
      <c r="N64" s="3">
        <f t="shared" si="71"/>
        <v>96.24524077698639</v>
      </c>
      <c r="O64" s="3">
        <f t="shared" si="71"/>
        <v>96.80462161872397</v>
      </c>
      <c r="P64" s="3">
        <f t="shared" si="71"/>
        <v>96.84549437448963</v>
      </c>
      <c r="Q64" s="3">
        <f t="shared" si="71"/>
        <v>96.80462161872397</v>
      </c>
      <c r="R64" s="3">
        <f t="shared" si="71"/>
        <v>96.84549437448963</v>
      </c>
      <c r="S64" s="3">
        <f t="shared" si="71"/>
        <v>96.80462161872397</v>
      </c>
      <c r="T64" s="3">
        <f t="shared" si="71"/>
        <v>94.4625915443575</v>
      </c>
      <c r="U64" s="3">
        <f t="shared" si="71"/>
        <v>86.1514230053463</v>
      </c>
      <c r="V64" s="3">
        <f t="shared" si="71"/>
        <v>93.15809725553842</v>
      </c>
      <c r="W64" s="3">
        <f t="shared" si="71"/>
        <v>95.57783317450031</v>
      </c>
      <c r="X64" s="3">
        <f t="shared" si="71"/>
        <v>76.93588539195203</v>
      </c>
      <c r="Y64" s="3">
        <f t="shared" si="71"/>
        <v>84.31572358593885</v>
      </c>
      <c r="Z64" s="3">
        <f t="shared" si="71"/>
        <v>84.85142713240334</v>
      </c>
      <c r="AA64" s="3">
        <f t="shared" si="71"/>
        <v>88.14327929111619</v>
      </c>
      <c r="AB64" s="3">
        <f t="shared" si="71"/>
        <v>89.83284259626419</v>
      </c>
      <c r="AC64" s="3">
        <f t="shared" si="71"/>
        <v>94.362542783438</v>
      </c>
      <c r="AD64" s="3">
        <f t="shared" si="71"/>
        <v>96.84549437448963</v>
      </c>
      <c r="AE64" s="3">
        <f t="shared" si="71"/>
        <v>96.80462161872397</v>
      </c>
      <c r="AF64" s="3">
        <f t="shared" si="71"/>
        <v>96.84549437448963</v>
      </c>
      <c r="AG64" s="3">
        <f t="shared" si="71"/>
        <v>96.80462161872397</v>
      </c>
      <c r="AH64" s="3">
        <f t="shared" si="71"/>
        <v>96.84549437448963</v>
      </c>
      <c r="AI64" s="3">
        <f t="shared" si="71"/>
        <v>97.42259589295877</v>
      </c>
      <c r="AJ64" s="3">
        <f t="shared" si="71"/>
        <v>97.44892524345708</v>
      </c>
      <c r="AK64" s="3">
        <f t="shared" si="71"/>
        <v>97.95620440740774</v>
      </c>
      <c r="AL64" s="3">
        <f t="shared" si="71"/>
        <v>87.58616930047701</v>
      </c>
      <c r="AM64" s="3">
        <f t="shared" si="71"/>
        <v>94.4625915443575</v>
      </c>
      <c r="AN64" s="3">
        <f t="shared" si="71"/>
        <v>96.24524077698639</v>
      </c>
      <c r="AO64" s="3">
        <f t="shared" si="71"/>
        <v>86.72001452460819</v>
      </c>
      <c r="AP64" s="3">
        <f t="shared" si="71"/>
        <v>76.21226686187674</v>
      </c>
      <c r="AQ64" s="3">
        <f t="shared" si="71"/>
        <v>83.9105652188167</v>
      </c>
      <c r="AR64" s="3">
        <f t="shared" si="71"/>
        <v>85.02396578373192</v>
      </c>
      <c r="AS64" s="3">
        <f t="shared" si="71"/>
        <v>90.78026637106773</v>
      </c>
      <c r="AT64" s="3">
        <f t="shared" si="71"/>
        <v>93.15809725553842</v>
      </c>
      <c r="AU64" s="3">
        <f t="shared" si="71"/>
        <v>82.2170296752168</v>
      </c>
      <c r="AV64" s="3">
        <f t="shared" si="71"/>
        <v>82.73461345905908</v>
      </c>
      <c r="AW64" s="3">
        <f t="shared" si="71"/>
        <v>83.9105652188167</v>
      </c>
      <c r="AX64" s="3">
        <f t="shared" si="71"/>
        <v>90.78026637106773</v>
      </c>
      <c r="AY64" s="3">
        <f t="shared" si="71"/>
        <v>97.42259589295877</v>
      </c>
      <c r="AZ64" s="3">
        <f t="shared" si="71"/>
        <v>97.44892524345708</v>
      </c>
      <c r="BA64" s="3">
        <f t="shared" si="71"/>
        <v>97.42259589295877</v>
      </c>
      <c r="BB64" s="3">
        <f t="shared" si="71"/>
        <v>97.44892524345708</v>
      </c>
      <c r="BC64" s="3">
        <f t="shared" si="71"/>
        <v>97.42259589295877</v>
      </c>
      <c r="BD64" s="3">
        <f t="shared" si="71"/>
        <v>90.78026637106773</v>
      </c>
      <c r="BE64" s="3">
        <f t="shared" si="71"/>
        <v>96.80462161872397</v>
      </c>
      <c r="BF64" s="3">
        <f t="shared" si="71"/>
        <v>96.84549437448963</v>
      </c>
      <c r="BG64" s="3">
        <f t="shared" si="71"/>
        <v>76.93588539195203</v>
      </c>
      <c r="BH64" s="3">
        <f t="shared" si="71"/>
        <v>83.7842046754993</v>
      </c>
      <c r="BI64" s="3">
        <f t="shared" si="71"/>
        <v>84.31572358593885</v>
      </c>
      <c r="BJ64" s="3">
        <f t="shared" si="71"/>
        <v>91.54825412815099</v>
      </c>
      <c r="BK64" s="3">
        <f t="shared" si="71"/>
        <v>97.44892524345708</v>
      </c>
      <c r="BL64" s="3">
        <f t="shared" si="71"/>
        <v>97.42259589295877</v>
      </c>
      <c r="BM64" s="3">
        <f t="shared" si="71"/>
        <v>97.44892524345708</v>
      </c>
      <c r="BN64" s="3">
        <f t="shared" si="71"/>
        <v>96.80462161872397</v>
      </c>
      <c r="BO64" s="3">
        <f t="shared" si="71"/>
        <v>96.24524077698639</v>
      </c>
      <c r="BP64" s="3">
        <f t="shared" si="71"/>
        <v>96.18974007199454</v>
      </c>
      <c r="BQ64" s="3">
        <f t="shared" si="71"/>
        <v>96.84549437448963</v>
      </c>
      <c r="BR64" s="3">
        <f t="shared" si="71"/>
        <v>96.80462161872397</v>
      </c>
      <c r="BS64" s="3">
        <f t="shared" si="71"/>
        <v>96.24524077698639</v>
      </c>
      <c r="BT64" s="3">
        <f aca="true" t="shared" si="72" ref="BT64:EE64">IF(BT14&gt;=0,BT21,BT49)</f>
        <v>98.01388260477462</v>
      </c>
      <c r="BU64" s="3">
        <f t="shared" si="72"/>
        <v>98.01388260477462</v>
      </c>
      <c r="BV64" s="3">
        <f t="shared" si="72"/>
        <v>98.01388260477462</v>
      </c>
      <c r="BW64" s="3">
        <f t="shared" si="72"/>
        <v>98.01388260477462</v>
      </c>
      <c r="BX64" s="3">
        <f t="shared" si="72"/>
        <v>98.01388260477462</v>
      </c>
      <c r="BY64" s="3">
        <f t="shared" si="72"/>
        <v>98.01388260477462</v>
      </c>
      <c r="BZ64" s="3">
        <f t="shared" si="72"/>
        <v>98.01388260477462</v>
      </c>
      <c r="CA64" s="3">
        <f t="shared" si="72"/>
        <v>98.01388260477462</v>
      </c>
      <c r="CB64" s="3">
        <f t="shared" si="72"/>
        <v>98.01388260477462</v>
      </c>
      <c r="CC64" s="3">
        <f t="shared" si="72"/>
        <v>98.01388260477462</v>
      </c>
      <c r="CD64" s="3">
        <f t="shared" si="72"/>
        <v>98.01388260477462</v>
      </c>
      <c r="CE64" s="3">
        <f t="shared" si="72"/>
        <v>98.01388260477462</v>
      </c>
      <c r="CF64" s="3">
        <f t="shared" si="72"/>
        <v>98.01388260477462</v>
      </c>
      <c r="CG64" s="3">
        <f t="shared" si="72"/>
        <v>98.01388260477462</v>
      </c>
      <c r="CH64" s="3">
        <f t="shared" si="72"/>
        <v>98.01388260477462</v>
      </c>
      <c r="CI64" s="3">
        <f t="shared" si="72"/>
        <v>98.01388260477462</v>
      </c>
      <c r="CJ64" s="3">
        <f t="shared" si="72"/>
        <v>98.01388260477462</v>
      </c>
      <c r="CK64" s="3">
        <f t="shared" si="72"/>
        <v>98.01388260477462</v>
      </c>
      <c r="CL64" s="3">
        <f t="shared" si="72"/>
        <v>98.01388260477462</v>
      </c>
      <c r="CM64" s="3">
        <f t="shared" si="72"/>
        <v>98.01388260477462</v>
      </c>
      <c r="CN64" s="3">
        <f t="shared" si="72"/>
        <v>98.01388260477462</v>
      </c>
      <c r="CO64" s="3">
        <f t="shared" si="72"/>
        <v>98.01388260477462</v>
      </c>
      <c r="CP64" s="3">
        <f t="shared" si="72"/>
        <v>98.01388260477462</v>
      </c>
      <c r="CQ64" s="3">
        <f t="shared" si="72"/>
        <v>98.01388260477462</v>
      </c>
      <c r="CR64" s="3">
        <f t="shared" si="72"/>
        <v>98.01388260477462</v>
      </c>
      <c r="CS64" s="3">
        <f t="shared" si="72"/>
        <v>98.01388260477462</v>
      </c>
      <c r="CT64" s="3">
        <f t="shared" si="72"/>
        <v>98.01388260477462</v>
      </c>
      <c r="CU64" s="3">
        <f t="shared" si="72"/>
        <v>98.01388260477462</v>
      </c>
      <c r="CV64" s="3">
        <f t="shared" si="72"/>
        <v>98.01388260477462</v>
      </c>
      <c r="CW64" s="3">
        <f t="shared" si="72"/>
        <v>98.01388260477462</v>
      </c>
      <c r="CX64" s="3">
        <f t="shared" si="72"/>
        <v>98.01388260477462</v>
      </c>
      <c r="CY64" s="3">
        <f t="shared" si="72"/>
        <v>98.01388260477462</v>
      </c>
      <c r="CZ64" s="3">
        <f t="shared" si="72"/>
        <v>98.01388260477462</v>
      </c>
      <c r="DA64" s="3">
        <f t="shared" si="72"/>
        <v>98.01388260477462</v>
      </c>
      <c r="DB64" s="3">
        <f t="shared" si="72"/>
        <v>98.01388260477462</v>
      </c>
      <c r="DC64" s="3">
        <f t="shared" si="72"/>
        <v>98.01388260477462</v>
      </c>
      <c r="DD64" s="3">
        <f t="shared" si="72"/>
        <v>98.01388260477462</v>
      </c>
      <c r="DE64" s="3">
        <f t="shared" si="72"/>
        <v>98.01388260477462</v>
      </c>
      <c r="DF64" s="3">
        <f t="shared" si="72"/>
        <v>98.01388260477462</v>
      </c>
      <c r="DG64" s="3">
        <f t="shared" si="72"/>
        <v>98.01388260477462</v>
      </c>
      <c r="DH64" s="3">
        <f t="shared" si="72"/>
        <v>98.01388260477462</v>
      </c>
      <c r="DI64" s="3">
        <f t="shared" si="72"/>
        <v>98.01388260477462</v>
      </c>
      <c r="DJ64" s="3">
        <f t="shared" si="72"/>
        <v>98.01388260477462</v>
      </c>
      <c r="DK64" s="3">
        <f t="shared" si="72"/>
        <v>98.01388260477462</v>
      </c>
      <c r="DL64" s="3">
        <f t="shared" si="72"/>
        <v>98.01388260477462</v>
      </c>
      <c r="DM64" s="3">
        <f t="shared" si="72"/>
        <v>98.01388260477462</v>
      </c>
      <c r="DN64" s="3">
        <f t="shared" si="72"/>
        <v>98.01388260477462</v>
      </c>
      <c r="DO64" s="3">
        <f t="shared" si="72"/>
        <v>98.01388260477462</v>
      </c>
      <c r="DP64" s="3">
        <f t="shared" si="72"/>
        <v>98.01388260477462</v>
      </c>
      <c r="DQ64" s="3">
        <f t="shared" si="72"/>
        <v>98.01388260477462</v>
      </c>
      <c r="DR64" s="3">
        <f t="shared" si="72"/>
        <v>98.01388260477462</v>
      </c>
      <c r="DS64" s="3">
        <f t="shared" si="72"/>
        <v>98.01388260477462</v>
      </c>
      <c r="DT64" s="3">
        <f t="shared" si="72"/>
        <v>98.01388260477462</v>
      </c>
      <c r="DU64" s="3">
        <f t="shared" si="72"/>
        <v>98.01388260477462</v>
      </c>
      <c r="DV64" s="3">
        <f t="shared" si="72"/>
        <v>98.01388260477462</v>
      </c>
      <c r="DW64" s="3">
        <f t="shared" si="72"/>
        <v>98.01388260477462</v>
      </c>
      <c r="DX64" s="3">
        <f t="shared" si="72"/>
        <v>98.01388260477462</v>
      </c>
      <c r="DY64" s="3">
        <f t="shared" si="72"/>
        <v>98.01388260477462</v>
      </c>
      <c r="DZ64" s="3">
        <f t="shared" si="72"/>
        <v>98.01388260477462</v>
      </c>
      <c r="EA64" s="3">
        <f t="shared" si="72"/>
        <v>98.01388260477462</v>
      </c>
      <c r="EB64" s="3">
        <f t="shared" si="72"/>
        <v>98.01388260477462</v>
      </c>
      <c r="EC64" s="3">
        <f t="shared" si="72"/>
        <v>98.01388260477462</v>
      </c>
      <c r="ED64" s="3">
        <f t="shared" si="72"/>
        <v>98.01388260477462</v>
      </c>
      <c r="EE64" s="3">
        <f t="shared" si="72"/>
        <v>98.01388260477462</v>
      </c>
      <c r="EF64" s="3">
        <f aca="true" t="shared" si="73" ref="EF64:GQ64">IF(EF14&gt;=0,EF21,EF49)</f>
        <v>98.01388260477462</v>
      </c>
      <c r="EG64" s="3">
        <f t="shared" si="73"/>
        <v>98.01388260477462</v>
      </c>
      <c r="EH64" s="3">
        <f t="shared" si="73"/>
        <v>98.01388260477462</v>
      </c>
      <c r="EI64" s="3">
        <f t="shared" si="73"/>
        <v>98.01388260477462</v>
      </c>
      <c r="EJ64" s="3">
        <f t="shared" si="73"/>
        <v>98.01388260477462</v>
      </c>
      <c r="EK64" s="3">
        <f t="shared" si="73"/>
        <v>98.01388260477462</v>
      </c>
      <c r="EL64" s="3">
        <f t="shared" si="73"/>
        <v>98.01388260477462</v>
      </c>
      <c r="EM64" s="3">
        <f t="shared" si="73"/>
        <v>98.01388260477462</v>
      </c>
      <c r="EN64" s="3">
        <f t="shared" si="73"/>
        <v>98.01388260477462</v>
      </c>
      <c r="EO64" s="3">
        <f t="shared" si="73"/>
        <v>98.01388260477462</v>
      </c>
      <c r="EP64" s="3">
        <f t="shared" si="73"/>
        <v>98.01388260477462</v>
      </c>
      <c r="EQ64" s="3">
        <f t="shared" si="73"/>
        <v>98.01388260477462</v>
      </c>
      <c r="ER64" s="3">
        <f t="shared" si="73"/>
        <v>98.01388260477462</v>
      </c>
      <c r="ES64" s="3">
        <f t="shared" si="73"/>
        <v>98.01388260477462</v>
      </c>
      <c r="ET64" s="3">
        <f t="shared" si="73"/>
        <v>98.01388260477462</v>
      </c>
      <c r="EU64" s="3">
        <f t="shared" si="73"/>
        <v>98.01388260477462</v>
      </c>
      <c r="EV64" s="3">
        <f t="shared" si="73"/>
        <v>98.01388260477462</v>
      </c>
      <c r="EW64" s="3">
        <f t="shared" si="73"/>
        <v>98.01388260477462</v>
      </c>
      <c r="EX64" s="3">
        <f t="shared" si="73"/>
        <v>98.01388260477462</v>
      </c>
      <c r="EY64" s="3">
        <f t="shared" si="73"/>
        <v>98.01388260477462</v>
      </c>
      <c r="EZ64" s="3">
        <f t="shared" si="73"/>
        <v>98.01388260477462</v>
      </c>
      <c r="FA64" s="3">
        <f t="shared" si="73"/>
        <v>98.01388260477462</v>
      </c>
      <c r="FB64" s="3">
        <f t="shared" si="73"/>
        <v>98.01388260477462</v>
      </c>
      <c r="FC64" s="3">
        <f t="shared" si="73"/>
        <v>98.01388260477462</v>
      </c>
      <c r="FD64" s="3">
        <f t="shared" si="73"/>
        <v>98.01388260477462</v>
      </c>
      <c r="FE64" s="3">
        <f t="shared" si="73"/>
        <v>98.01388260477462</v>
      </c>
      <c r="FF64" s="3">
        <f t="shared" si="73"/>
        <v>98.01388260477462</v>
      </c>
      <c r="FG64" s="3">
        <f t="shared" si="73"/>
        <v>98.01388260477462</v>
      </c>
      <c r="FH64" s="3">
        <f t="shared" si="73"/>
        <v>98.01388260477462</v>
      </c>
      <c r="FI64" s="3">
        <f t="shared" si="73"/>
        <v>98.01388260477462</v>
      </c>
      <c r="FJ64" s="3">
        <f t="shared" si="73"/>
        <v>98.01388260477462</v>
      </c>
      <c r="FK64" s="3">
        <f t="shared" si="73"/>
        <v>98.01388260477462</v>
      </c>
      <c r="FL64" s="3">
        <f t="shared" si="73"/>
        <v>98.01388260477462</v>
      </c>
      <c r="FM64" s="3">
        <f t="shared" si="73"/>
        <v>98.01388260477462</v>
      </c>
      <c r="FN64" s="3">
        <f t="shared" si="73"/>
        <v>98.01388260477462</v>
      </c>
      <c r="FO64" s="3">
        <f t="shared" si="73"/>
        <v>98.01388260477462</v>
      </c>
      <c r="FP64" s="3">
        <f t="shared" si="73"/>
        <v>98.01388260477462</v>
      </c>
      <c r="FQ64" s="3">
        <f t="shared" si="73"/>
        <v>98.01388260477462</v>
      </c>
      <c r="FR64" s="3">
        <f t="shared" si="73"/>
        <v>98.01388260477462</v>
      </c>
      <c r="FS64" s="3">
        <f t="shared" si="73"/>
        <v>98.01388260477462</v>
      </c>
      <c r="FT64" s="3">
        <f t="shared" si="73"/>
        <v>98.01388260477462</v>
      </c>
      <c r="FU64" s="3">
        <f t="shared" si="73"/>
        <v>98.01388260477462</v>
      </c>
      <c r="FV64" s="3">
        <f t="shared" si="73"/>
        <v>98.01388260477462</v>
      </c>
      <c r="FW64" s="3">
        <f t="shared" si="73"/>
        <v>98.01388260477462</v>
      </c>
      <c r="FX64" s="3">
        <f t="shared" si="73"/>
        <v>98.01388260477462</v>
      </c>
      <c r="FY64" s="3">
        <f t="shared" si="73"/>
        <v>98.01388260477462</v>
      </c>
      <c r="FZ64" s="3">
        <f t="shared" si="73"/>
        <v>98.01388260477462</v>
      </c>
      <c r="GA64" s="3">
        <f t="shared" si="73"/>
        <v>98.01388260477462</v>
      </c>
      <c r="GB64" s="3">
        <f t="shared" si="73"/>
        <v>98.01388260477462</v>
      </c>
      <c r="GC64" s="3">
        <f t="shared" si="73"/>
        <v>98.01388260477462</v>
      </c>
      <c r="GD64" s="3">
        <f t="shared" si="73"/>
        <v>98.01388260477462</v>
      </c>
      <c r="GE64" s="3">
        <f t="shared" si="73"/>
        <v>98.01388260477462</v>
      </c>
      <c r="GF64" s="3">
        <f t="shared" si="73"/>
        <v>98.01388260477462</v>
      </c>
      <c r="GG64" s="3">
        <f t="shared" si="73"/>
        <v>98.01388260477462</v>
      </c>
      <c r="GH64" s="3">
        <f t="shared" si="73"/>
        <v>98.01388260477462</v>
      </c>
      <c r="GI64" s="3">
        <f t="shared" si="73"/>
        <v>98.01388260477462</v>
      </c>
      <c r="GJ64" s="3">
        <f t="shared" si="73"/>
        <v>98.01388260477462</v>
      </c>
      <c r="GK64" s="3">
        <f t="shared" si="73"/>
        <v>98.01388260477462</v>
      </c>
      <c r="GL64" s="3">
        <f t="shared" si="73"/>
        <v>98.01388260477462</v>
      </c>
      <c r="GM64" s="3">
        <f t="shared" si="73"/>
        <v>98.01388260477462</v>
      </c>
      <c r="GN64" s="3">
        <f t="shared" si="73"/>
        <v>98.01388260477462</v>
      </c>
      <c r="GO64" s="3">
        <f t="shared" si="73"/>
        <v>98.01388260477462</v>
      </c>
      <c r="GP64" s="3">
        <f t="shared" si="73"/>
        <v>98.01388260477462</v>
      </c>
      <c r="GQ64" s="3">
        <f t="shared" si="73"/>
        <v>98.01388260477462</v>
      </c>
      <c r="GR64" s="3">
        <f aca="true" t="shared" si="74" ref="GR64:GY64">IF(GR14&gt;=0,GR21,GR49)</f>
        <v>98.01388260477462</v>
      </c>
      <c r="GS64" s="3">
        <f t="shared" si="74"/>
        <v>98.01388260477462</v>
      </c>
      <c r="GT64" s="3">
        <f t="shared" si="74"/>
        <v>98.01388260477462</v>
      </c>
      <c r="GU64" s="3">
        <f t="shared" si="74"/>
        <v>98.01388260477462</v>
      </c>
      <c r="GV64" s="3">
        <f t="shared" si="74"/>
        <v>98.01388260477462</v>
      </c>
      <c r="GW64" s="3">
        <f t="shared" si="74"/>
        <v>98.01388260477462</v>
      </c>
      <c r="GX64" s="3">
        <f t="shared" si="74"/>
        <v>98.01388260477462</v>
      </c>
      <c r="GY64" s="3">
        <f t="shared" si="74"/>
        <v>98.01388260477462</v>
      </c>
    </row>
    <row r="65" ht="12.75">
      <c r="F65" s="26"/>
    </row>
    <row r="66" spans="6:207" ht="12.75">
      <c r="F66" s="26"/>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row>
    <row r="67" spans="4:207" ht="12.75">
      <c r="D67" s="80" t="s">
        <v>34</v>
      </c>
      <c r="E67" s="43" t="s">
        <v>2</v>
      </c>
      <c r="F67" s="43" t="s">
        <v>26</v>
      </c>
      <c r="G67" s="81">
        <f>(G60-$G$6)/1000</f>
        <v>-360.0698927897345</v>
      </c>
      <c r="H67" s="81">
        <f aca="true" t="shared" si="75" ref="H67:BS67">(H60-$G$6)/1000</f>
        <v>0.34538706241853334</v>
      </c>
      <c r="I67" s="81">
        <f t="shared" si="75"/>
        <v>0.3291172986854772</v>
      </c>
      <c r="J67" s="81">
        <f t="shared" si="75"/>
        <v>0.4866209463284988</v>
      </c>
      <c r="K67" s="81">
        <f t="shared" si="75"/>
        <v>0.560963226974641</v>
      </c>
      <c r="L67" s="81">
        <f t="shared" si="75"/>
        <v>-0.3920856769189581</v>
      </c>
      <c r="M67" s="81">
        <f t="shared" si="75"/>
        <v>-0.4422034907613164</v>
      </c>
      <c r="N67" s="81">
        <f t="shared" si="75"/>
        <v>2.797254013685419</v>
      </c>
      <c r="O67" s="81">
        <f t="shared" si="75"/>
        <v>-4.130102886154592</v>
      </c>
      <c r="P67" s="81">
        <f t="shared" si="75"/>
        <v>4.27812572235458</v>
      </c>
      <c r="Q67" s="81">
        <f t="shared" si="75"/>
        <v>-4.130102886154592</v>
      </c>
      <c r="R67" s="81">
        <f t="shared" si="75"/>
        <v>4.27812572235458</v>
      </c>
      <c r="S67" s="81">
        <f t="shared" si="75"/>
        <v>-4.130102886154592</v>
      </c>
      <c r="T67" s="81">
        <f t="shared" si="75"/>
        <v>1.3618987541791288</v>
      </c>
      <c r="U67" s="81">
        <f t="shared" si="75"/>
        <v>-0.37082280642267784</v>
      </c>
      <c r="V67" s="81">
        <f t="shared" si="75"/>
        <v>-0.9812388250604522</v>
      </c>
      <c r="W67" s="81">
        <f t="shared" si="75"/>
        <v>-2.012441686750429</v>
      </c>
      <c r="X67" s="81">
        <f t="shared" si="75"/>
        <v>0.1862755794867548</v>
      </c>
      <c r="Y67" s="81">
        <f t="shared" si="75"/>
        <v>0.31423670296986655</v>
      </c>
      <c r="Z67" s="81">
        <f t="shared" si="75"/>
        <v>0.3291172986854772</v>
      </c>
      <c r="AA67" s="81">
        <f t="shared" si="75"/>
        <v>0.4560651941568487</v>
      </c>
      <c r="AB67" s="81">
        <f t="shared" si="75"/>
        <v>0.560963226974641</v>
      </c>
      <c r="AC67" s="81">
        <f t="shared" si="75"/>
        <v>-1.3230367796611353</v>
      </c>
      <c r="AD67" s="81">
        <f t="shared" si="75"/>
        <v>4.27812572235458</v>
      </c>
      <c r="AE67" s="81">
        <f t="shared" si="75"/>
        <v>-4.130102886154592</v>
      </c>
      <c r="AF67" s="81">
        <f t="shared" si="75"/>
        <v>4.27812572235458</v>
      </c>
      <c r="AG67" s="81">
        <f t="shared" si="75"/>
        <v>-4.130102886154592</v>
      </c>
      <c r="AH67" s="81">
        <f t="shared" si="75"/>
        <v>4.27812572235458</v>
      </c>
      <c r="AI67" s="81">
        <f t="shared" si="75"/>
        <v>-8.60498276675065</v>
      </c>
      <c r="AJ67" s="81">
        <f t="shared" si="75"/>
        <v>9.018549894381325</v>
      </c>
      <c r="AK67" s="81">
        <f t="shared" si="75"/>
        <v>114.07007255932588</v>
      </c>
      <c r="AL67" s="81">
        <f t="shared" si="75"/>
        <v>0.4289386646672618</v>
      </c>
      <c r="AM67" s="81">
        <f t="shared" si="75"/>
        <v>1.3618987541791288</v>
      </c>
      <c r="AN67" s="81">
        <f t="shared" si="75"/>
        <v>2.797254013685419</v>
      </c>
      <c r="AO67" s="81">
        <f t="shared" si="75"/>
        <v>-0.3920856769189581</v>
      </c>
      <c r="AP67" s="81">
        <f t="shared" si="75"/>
        <v>-0.17839513570848312</v>
      </c>
      <c r="AQ67" s="81">
        <f t="shared" si="75"/>
        <v>-0.3037338894442323</v>
      </c>
      <c r="AR67" s="81">
        <f t="shared" si="75"/>
        <v>-0.33417161073249946</v>
      </c>
      <c r="AS67" s="81">
        <f t="shared" si="75"/>
        <v>-0.6412693075504988</v>
      </c>
      <c r="AT67" s="81">
        <f t="shared" si="75"/>
        <v>-0.9812388250604522</v>
      </c>
      <c r="AU67" s="81">
        <f t="shared" si="75"/>
        <v>0.26567043003634716</v>
      </c>
      <c r="AV67" s="81">
        <f t="shared" si="75"/>
        <v>0.27640736610865646</v>
      </c>
      <c r="AW67" s="81">
        <f t="shared" si="75"/>
        <v>-0.3037338894442323</v>
      </c>
      <c r="AX67" s="81">
        <f t="shared" si="75"/>
        <v>-0.6412693075504988</v>
      </c>
      <c r="AY67" s="81">
        <f t="shared" si="75"/>
        <v>-8.60498276675065</v>
      </c>
      <c r="AZ67" s="81">
        <f t="shared" si="75"/>
        <v>9.018549894381325</v>
      </c>
      <c r="BA67" s="81">
        <f t="shared" si="75"/>
        <v>-8.60498276675065</v>
      </c>
      <c r="BB67" s="81">
        <f t="shared" si="75"/>
        <v>9.018549894381325</v>
      </c>
      <c r="BC67" s="81">
        <f t="shared" si="75"/>
        <v>-8.60498276675065</v>
      </c>
      <c r="BD67" s="81">
        <f t="shared" si="75"/>
        <v>-0.6412693075504988</v>
      </c>
      <c r="BE67" s="81">
        <f t="shared" si="75"/>
        <v>-4.130102886154592</v>
      </c>
      <c r="BF67" s="81">
        <f t="shared" si="75"/>
        <v>4.27812572235458</v>
      </c>
      <c r="BG67" s="81">
        <f t="shared" si="75"/>
        <v>0.1862755794867548</v>
      </c>
      <c r="BH67" s="81">
        <f t="shared" si="75"/>
        <v>0.30058075126377354</v>
      </c>
      <c r="BI67" s="81">
        <f t="shared" si="75"/>
        <v>0.31423670296986655</v>
      </c>
      <c r="BJ67" s="81">
        <f t="shared" si="75"/>
        <v>0.7236740338623441</v>
      </c>
      <c r="BK67" s="81">
        <f t="shared" si="75"/>
        <v>9.018549894381325</v>
      </c>
      <c r="BL67" s="81">
        <f t="shared" si="75"/>
        <v>-8.60498276675065</v>
      </c>
      <c r="BM67" s="81">
        <f t="shared" si="75"/>
        <v>9.018549894381325</v>
      </c>
      <c r="BN67" s="81">
        <f t="shared" si="75"/>
        <v>-4.130102886154592</v>
      </c>
      <c r="BO67" s="81">
        <f t="shared" si="75"/>
        <v>2.797254013685419</v>
      </c>
      <c r="BP67" s="81">
        <f t="shared" si="75"/>
        <v>-2.709929479064778</v>
      </c>
      <c r="BQ67" s="81">
        <f t="shared" si="75"/>
        <v>4.27812572235458</v>
      </c>
      <c r="BR67" s="81">
        <f t="shared" si="75"/>
        <v>-4.130102886154592</v>
      </c>
      <c r="BS67" s="81">
        <f t="shared" si="75"/>
        <v>2.797254013685419</v>
      </c>
      <c r="BT67" s="81">
        <f aca="true" t="shared" si="76" ref="BT67:EE67">(BT60-$G$6)/1000</f>
        <v>-360.0698927897345</v>
      </c>
      <c r="BU67" s="81">
        <f t="shared" si="76"/>
        <v>-360.0698927897345</v>
      </c>
      <c r="BV67" s="81">
        <f t="shared" si="76"/>
        <v>-360.0698927897345</v>
      </c>
      <c r="BW67" s="81">
        <f t="shared" si="76"/>
        <v>-360.0698927897345</v>
      </c>
      <c r="BX67" s="81">
        <f t="shared" si="76"/>
        <v>-360.0698927897345</v>
      </c>
      <c r="BY67" s="81">
        <f t="shared" si="76"/>
        <v>-360.0698927897345</v>
      </c>
      <c r="BZ67" s="81">
        <f t="shared" si="76"/>
        <v>-360.0698927897345</v>
      </c>
      <c r="CA67" s="81">
        <f t="shared" si="76"/>
        <v>-360.0698927897345</v>
      </c>
      <c r="CB67" s="81">
        <f t="shared" si="76"/>
        <v>-360.0698927897345</v>
      </c>
      <c r="CC67" s="81">
        <f t="shared" si="76"/>
        <v>-360.0698927897345</v>
      </c>
      <c r="CD67" s="81">
        <f t="shared" si="76"/>
        <v>-360.0698927897345</v>
      </c>
      <c r="CE67" s="81">
        <f t="shared" si="76"/>
        <v>-360.0698927897345</v>
      </c>
      <c r="CF67" s="81">
        <f t="shared" si="76"/>
        <v>-360.0698927897345</v>
      </c>
      <c r="CG67" s="81">
        <f t="shared" si="76"/>
        <v>-360.0698927897345</v>
      </c>
      <c r="CH67" s="81">
        <f t="shared" si="76"/>
        <v>-360.0698927897345</v>
      </c>
      <c r="CI67" s="81">
        <f t="shared" si="76"/>
        <v>-360.0698927897345</v>
      </c>
      <c r="CJ67" s="81">
        <f t="shared" si="76"/>
        <v>-360.0698927897345</v>
      </c>
      <c r="CK67" s="81">
        <f t="shared" si="76"/>
        <v>-360.0698927897345</v>
      </c>
      <c r="CL67" s="81">
        <f t="shared" si="76"/>
        <v>-360.0698927897345</v>
      </c>
      <c r="CM67" s="81">
        <f t="shared" si="76"/>
        <v>-360.0698927897345</v>
      </c>
      <c r="CN67" s="81">
        <f t="shared" si="76"/>
        <v>-360.0698927897345</v>
      </c>
      <c r="CO67" s="81">
        <f t="shared" si="76"/>
        <v>-360.0698927897345</v>
      </c>
      <c r="CP67" s="81">
        <f t="shared" si="76"/>
        <v>-360.0698927897345</v>
      </c>
      <c r="CQ67" s="81">
        <f t="shared" si="76"/>
        <v>-360.0698927897345</v>
      </c>
      <c r="CR67" s="81">
        <f t="shared" si="76"/>
        <v>-360.0698927897345</v>
      </c>
      <c r="CS67" s="81">
        <f t="shared" si="76"/>
        <v>-360.0698927897345</v>
      </c>
      <c r="CT67" s="81">
        <f t="shared" si="76"/>
        <v>-360.0698927897345</v>
      </c>
      <c r="CU67" s="81">
        <f t="shared" si="76"/>
        <v>-360.0698927897345</v>
      </c>
      <c r="CV67" s="81">
        <f t="shared" si="76"/>
        <v>-360.0698927897345</v>
      </c>
      <c r="CW67" s="81">
        <f t="shared" si="76"/>
        <v>-360.0698927897345</v>
      </c>
      <c r="CX67" s="81">
        <f t="shared" si="76"/>
        <v>-360.0698927897345</v>
      </c>
      <c r="CY67" s="81">
        <f t="shared" si="76"/>
        <v>-360.0698927897345</v>
      </c>
      <c r="CZ67" s="81">
        <f t="shared" si="76"/>
        <v>-360.0698927897345</v>
      </c>
      <c r="DA67" s="81">
        <f t="shared" si="76"/>
        <v>-360.0698927897345</v>
      </c>
      <c r="DB67" s="81">
        <f t="shared" si="76"/>
        <v>-360.0698927897345</v>
      </c>
      <c r="DC67" s="81">
        <f t="shared" si="76"/>
        <v>-360.0698927897345</v>
      </c>
      <c r="DD67" s="81">
        <f t="shared" si="76"/>
        <v>-360.0698927897345</v>
      </c>
      <c r="DE67" s="81">
        <f t="shared" si="76"/>
        <v>-360.0698927897345</v>
      </c>
      <c r="DF67" s="81">
        <f t="shared" si="76"/>
        <v>-360.0698927897345</v>
      </c>
      <c r="DG67" s="81">
        <f t="shared" si="76"/>
        <v>-360.0698927897345</v>
      </c>
      <c r="DH67" s="81">
        <f t="shared" si="76"/>
        <v>-360.0698927897345</v>
      </c>
      <c r="DI67" s="81">
        <f t="shared" si="76"/>
        <v>-360.0698927897345</v>
      </c>
      <c r="DJ67" s="81">
        <f t="shared" si="76"/>
        <v>-360.0698927897345</v>
      </c>
      <c r="DK67" s="81">
        <f t="shared" si="76"/>
        <v>-360.0698927897345</v>
      </c>
      <c r="DL67" s="81">
        <f t="shared" si="76"/>
        <v>-360.0698927897345</v>
      </c>
      <c r="DM67" s="81">
        <f t="shared" si="76"/>
        <v>-360.0698927897345</v>
      </c>
      <c r="DN67" s="81">
        <f t="shared" si="76"/>
        <v>-360.0698927897345</v>
      </c>
      <c r="DO67" s="81">
        <f t="shared" si="76"/>
        <v>-360.0698927897345</v>
      </c>
      <c r="DP67" s="81">
        <f t="shared" si="76"/>
        <v>-360.0698927897345</v>
      </c>
      <c r="DQ67" s="81">
        <f t="shared" si="76"/>
        <v>-360.0698927897345</v>
      </c>
      <c r="DR67" s="81">
        <f t="shared" si="76"/>
        <v>-360.0698927897345</v>
      </c>
      <c r="DS67" s="81">
        <f t="shared" si="76"/>
        <v>-360.0698927897345</v>
      </c>
      <c r="DT67" s="81">
        <f t="shared" si="76"/>
        <v>-360.0698927897345</v>
      </c>
      <c r="DU67" s="81">
        <f t="shared" si="76"/>
        <v>-360.0698927897345</v>
      </c>
      <c r="DV67" s="81">
        <f t="shared" si="76"/>
        <v>-360.0698927897345</v>
      </c>
      <c r="DW67" s="81">
        <f t="shared" si="76"/>
        <v>-360.0698927897345</v>
      </c>
      <c r="DX67" s="81">
        <f t="shared" si="76"/>
        <v>-360.0698927897345</v>
      </c>
      <c r="DY67" s="81">
        <f t="shared" si="76"/>
        <v>-360.0698927897345</v>
      </c>
      <c r="DZ67" s="81">
        <f t="shared" si="76"/>
        <v>-360.0698927897345</v>
      </c>
      <c r="EA67" s="81">
        <f t="shared" si="76"/>
        <v>-360.0698927897345</v>
      </c>
      <c r="EB67" s="81">
        <f t="shared" si="76"/>
        <v>-360.0698927897345</v>
      </c>
      <c r="EC67" s="81">
        <f t="shared" si="76"/>
        <v>-360.0698927897345</v>
      </c>
      <c r="ED67" s="81">
        <f t="shared" si="76"/>
        <v>-360.0698927897345</v>
      </c>
      <c r="EE67" s="81">
        <f t="shared" si="76"/>
        <v>-360.0698927897345</v>
      </c>
      <c r="EF67" s="81">
        <f aca="true" t="shared" si="77" ref="EF67:GQ67">(EF60-$G$6)/1000</f>
        <v>-360.0698927897345</v>
      </c>
      <c r="EG67" s="81">
        <f t="shared" si="77"/>
        <v>-360.0698927897345</v>
      </c>
      <c r="EH67" s="81">
        <f t="shared" si="77"/>
        <v>-360.0698927897345</v>
      </c>
      <c r="EI67" s="81">
        <f t="shared" si="77"/>
        <v>-360.0698927897345</v>
      </c>
      <c r="EJ67" s="81">
        <f t="shared" si="77"/>
        <v>-360.0698927897345</v>
      </c>
      <c r="EK67" s="81">
        <f t="shared" si="77"/>
        <v>-360.0698927897345</v>
      </c>
      <c r="EL67" s="81">
        <f t="shared" si="77"/>
        <v>-360.0698927897345</v>
      </c>
      <c r="EM67" s="81">
        <f t="shared" si="77"/>
        <v>-360.0698927897345</v>
      </c>
      <c r="EN67" s="81">
        <f t="shared" si="77"/>
        <v>-360.0698927897345</v>
      </c>
      <c r="EO67" s="81">
        <f t="shared" si="77"/>
        <v>-360.0698927897345</v>
      </c>
      <c r="EP67" s="81">
        <f t="shared" si="77"/>
        <v>-360.0698927897345</v>
      </c>
      <c r="EQ67" s="81">
        <f t="shared" si="77"/>
        <v>-360.0698927897345</v>
      </c>
      <c r="ER67" s="81">
        <f t="shared" si="77"/>
        <v>-360.0698927897345</v>
      </c>
      <c r="ES67" s="81">
        <f t="shared" si="77"/>
        <v>-360.0698927897345</v>
      </c>
      <c r="ET67" s="81">
        <f t="shared" si="77"/>
        <v>-360.0698927897345</v>
      </c>
      <c r="EU67" s="81">
        <f t="shared" si="77"/>
        <v>-360.0698927897345</v>
      </c>
      <c r="EV67" s="81">
        <f t="shared" si="77"/>
        <v>-360.0698927897345</v>
      </c>
      <c r="EW67" s="81">
        <f t="shared" si="77"/>
        <v>-360.0698927897345</v>
      </c>
      <c r="EX67" s="81">
        <f t="shared" si="77"/>
        <v>-360.0698927897345</v>
      </c>
      <c r="EY67" s="81">
        <f t="shared" si="77"/>
        <v>-360.0698927897345</v>
      </c>
      <c r="EZ67" s="81">
        <f t="shared" si="77"/>
        <v>-360.0698927897345</v>
      </c>
      <c r="FA67" s="81">
        <f t="shared" si="77"/>
        <v>-360.0698927897345</v>
      </c>
      <c r="FB67" s="81">
        <f t="shared" si="77"/>
        <v>-360.0698927897345</v>
      </c>
      <c r="FC67" s="81">
        <f t="shared" si="77"/>
        <v>-360.0698927897345</v>
      </c>
      <c r="FD67" s="81">
        <f t="shared" si="77"/>
        <v>-360.0698927897345</v>
      </c>
      <c r="FE67" s="81">
        <f t="shared" si="77"/>
        <v>-360.0698927897345</v>
      </c>
      <c r="FF67" s="81">
        <f t="shared" si="77"/>
        <v>-360.0698927897345</v>
      </c>
      <c r="FG67" s="81">
        <f t="shared" si="77"/>
        <v>-360.0698927897345</v>
      </c>
      <c r="FH67" s="81">
        <f t="shared" si="77"/>
        <v>-360.0698927897345</v>
      </c>
      <c r="FI67" s="81">
        <f t="shared" si="77"/>
        <v>-360.0698927897345</v>
      </c>
      <c r="FJ67" s="81">
        <f t="shared" si="77"/>
        <v>-360.0698927897345</v>
      </c>
      <c r="FK67" s="81">
        <f t="shared" si="77"/>
        <v>-360.0698927897345</v>
      </c>
      <c r="FL67" s="81">
        <f t="shared" si="77"/>
        <v>-360.0698927897345</v>
      </c>
      <c r="FM67" s="81">
        <f t="shared" si="77"/>
        <v>-360.0698927897345</v>
      </c>
      <c r="FN67" s="81">
        <f t="shared" si="77"/>
        <v>-360.0698927897345</v>
      </c>
      <c r="FO67" s="81">
        <f t="shared" si="77"/>
        <v>-360.0698927897345</v>
      </c>
      <c r="FP67" s="81">
        <f t="shared" si="77"/>
        <v>-360.0698927897345</v>
      </c>
      <c r="FQ67" s="81">
        <f t="shared" si="77"/>
        <v>-360.0698927897345</v>
      </c>
      <c r="FR67" s="81">
        <f t="shared" si="77"/>
        <v>-360.0698927897345</v>
      </c>
      <c r="FS67" s="81">
        <f t="shared" si="77"/>
        <v>-360.0698927897345</v>
      </c>
      <c r="FT67" s="81">
        <f t="shared" si="77"/>
        <v>-360.0698927897345</v>
      </c>
      <c r="FU67" s="81">
        <f t="shared" si="77"/>
        <v>-360.0698927897345</v>
      </c>
      <c r="FV67" s="81">
        <f t="shared" si="77"/>
        <v>-360.0698927897345</v>
      </c>
      <c r="FW67" s="81">
        <f t="shared" si="77"/>
        <v>-360.0698927897345</v>
      </c>
      <c r="FX67" s="81">
        <f t="shared" si="77"/>
        <v>-360.0698927897345</v>
      </c>
      <c r="FY67" s="81">
        <f t="shared" si="77"/>
        <v>-360.0698927897345</v>
      </c>
      <c r="FZ67" s="81">
        <f t="shared" si="77"/>
        <v>-360.0698927897345</v>
      </c>
      <c r="GA67" s="81">
        <f t="shared" si="77"/>
        <v>-360.0698927897345</v>
      </c>
      <c r="GB67" s="81">
        <f t="shared" si="77"/>
        <v>-360.0698927897345</v>
      </c>
      <c r="GC67" s="81">
        <f t="shared" si="77"/>
        <v>-360.0698927897345</v>
      </c>
      <c r="GD67" s="81">
        <f t="shared" si="77"/>
        <v>-360.0698927897345</v>
      </c>
      <c r="GE67" s="81">
        <f t="shared" si="77"/>
        <v>-360.0698927897345</v>
      </c>
      <c r="GF67" s="81">
        <f t="shared" si="77"/>
        <v>-360.0698927897345</v>
      </c>
      <c r="GG67" s="81">
        <f t="shared" si="77"/>
        <v>-360.0698927897345</v>
      </c>
      <c r="GH67" s="81">
        <f t="shared" si="77"/>
        <v>-360.0698927897345</v>
      </c>
      <c r="GI67" s="81">
        <f t="shared" si="77"/>
        <v>-360.0698927897345</v>
      </c>
      <c r="GJ67" s="81">
        <f t="shared" si="77"/>
        <v>-360.0698927897345</v>
      </c>
      <c r="GK67" s="81">
        <f t="shared" si="77"/>
        <v>-360.0698927897345</v>
      </c>
      <c r="GL67" s="81">
        <f t="shared" si="77"/>
        <v>-360.0698927897345</v>
      </c>
      <c r="GM67" s="81">
        <f t="shared" si="77"/>
        <v>-360.0698927897345</v>
      </c>
      <c r="GN67" s="81">
        <f t="shared" si="77"/>
        <v>-360.0698927897345</v>
      </c>
      <c r="GO67" s="81">
        <f t="shared" si="77"/>
        <v>-360.0698927897345</v>
      </c>
      <c r="GP67" s="81">
        <f t="shared" si="77"/>
        <v>-360.0698927897345</v>
      </c>
      <c r="GQ67" s="81">
        <f t="shared" si="77"/>
        <v>-360.0698927897345</v>
      </c>
      <c r="GR67" s="81">
        <f aca="true" t="shared" si="78" ref="GR67:GY67">(GR60-$G$6)/1000</f>
        <v>-360.0698927897345</v>
      </c>
      <c r="GS67" s="81">
        <f t="shared" si="78"/>
        <v>-360.0698927897345</v>
      </c>
      <c r="GT67" s="81">
        <f t="shared" si="78"/>
        <v>-360.0698927897345</v>
      </c>
      <c r="GU67" s="81">
        <f t="shared" si="78"/>
        <v>-360.0698927897345</v>
      </c>
      <c r="GV67" s="81">
        <f t="shared" si="78"/>
        <v>-360.0698927897345</v>
      </c>
      <c r="GW67" s="81">
        <f t="shared" si="78"/>
        <v>-360.0698927897345</v>
      </c>
      <c r="GX67" s="81">
        <f t="shared" si="78"/>
        <v>-360.0698927897345</v>
      </c>
      <c r="GY67" s="81">
        <f t="shared" si="78"/>
        <v>-360.0698927897345</v>
      </c>
    </row>
    <row r="68" spans="4:207" ht="12.75">
      <c r="D68" s="80"/>
      <c r="E68" s="43" t="s">
        <v>3</v>
      </c>
      <c r="F68" s="43" t="s">
        <v>26</v>
      </c>
      <c r="G68" s="81">
        <f>(G61-$G$7)/1000</f>
        <v>0</v>
      </c>
      <c r="H68" s="81">
        <f aca="true" t="shared" si="79" ref="H68:BS68">(H61-$G$7)/1000</f>
        <v>0</v>
      </c>
      <c r="I68" s="81">
        <f t="shared" si="79"/>
        <v>0</v>
      </c>
      <c r="J68" s="81">
        <f t="shared" si="79"/>
        <v>0</v>
      </c>
      <c r="K68" s="81">
        <f t="shared" si="79"/>
        <v>0</v>
      </c>
      <c r="L68" s="81">
        <f t="shared" si="79"/>
        <v>0</v>
      </c>
      <c r="M68" s="81">
        <f t="shared" si="79"/>
        <v>0</v>
      </c>
      <c r="N68" s="81">
        <f t="shared" si="79"/>
        <v>0</v>
      </c>
      <c r="O68" s="81">
        <f t="shared" si="79"/>
        <v>0</v>
      </c>
      <c r="P68" s="81">
        <f t="shared" si="79"/>
        <v>0</v>
      </c>
      <c r="Q68" s="81">
        <f t="shared" si="79"/>
        <v>0</v>
      </c>
      <c r="R68" s="81">
        <f t="shared" si="79"/>
        <v>0</v>
      </c>
      <c r="S68" s="81">
        <f t="shared" si="79"/>
        <v>0</v>
      </c>
      <c r="T68" s="81">
        <f t="shared" si="79"/>
        <v>0</v>
      </c>
      <c r="U68" s="81">
        <f t="shared" si="79"/>
        <v>0</v>
      </c>
      <c r="V68" s="81">
        <f t="shared" si="79"/>
        <v>0</v>
      </c>
      <c r="W68" s="81">
        <f t="shared" si="79"/>
        <v>0</v>
      </c>
      <c r="X68" s="81">
        <f t="shared" si="79"/>
        <v>0</v>
      </c>
      <c r="Y68" s="81">
        <f t="shared" si="79"/>
        <v>0</v>
      </c>
      <c r="Z68" s="81">
        <f t="shared" si="79"/>
        <v>0</v>
      </c>
      <c r="AA68" s="81">
        <f t="shared" si="79"/>
        <v>0</v>
      </c>
      <c r="AB68" s="81">
        <f t="shared" si="79"/>
        <v>0</v>
      </c>
      <c r="AC68" s="81">
        <f t="shared" si="79"/>
        <v>0</v>
      </c>
      <c r="AD68" s="81">
        <f t="shared" si="79"/>
        <v>0</v>
      </c>
      <c r="AE68" s="81">
        <f t="shared" si="79"/>
        <v>0</v>
      </c>
      <c r="AF68" s="81">
        <f t="shared" si="79"/>
        <v>0</v>
      </c>
      <c r="AG68" s="81">
        <f t="shared" si="79"/>
        <v>0</v>
      </c>
      <c r="AH68" s="81">
        <f t="shared" si="79"/>
        <v>0</v>
      </c>
      <c r="AI68" s="81">
        <f t="shared" si="79"/>
        <v>0</v>
      </c>
      <c r="AJ68" s="81">
        <f t="shared" si="79"/>
        <v>0</v>
      </c>
      <c r="AK68" s="81">
        <f t="shared" si="79"/>
        <v>0</v>
      </c>
      <c r="AL68" s="81">
        <f t="shared" si="79"/>
        <v>0</v>
      </c>
      <c r="AM68" s="81">
        <f t="shared" si="79"/>
        <v>0</v>
      </c>
      <c r="AN68" s="81">
        <f t="shared" si="79"/>
        <v>0</v>
      </c>
      <c r="AO68" s="81">
        <f t="shared" si="79"/>
        <v>0</v>
      </c>
      <c r="AP68" s="81">
        <f t="shared" si="79"/>
        <v>0</v>
      </c>
      <c r="AQ68" s="81">
        <f t="shared" si="79"/>
        <v>0</v>
      </c>
      <c r="AR68" s="81">
        <f t="shared" si="79"/>
        <v>0</v>
      </c>
      <c r="AS68" s="81">
        <f t="shared" si="79"/>
        <v>0</v>
      </c>
      <c r="AT68" s="81">
        <f t="shared" si="79"/>
        <v>0</v>
      </c>
      <c r="AU68" s="81">
        <f t="shared" si="79"/>
        <v>0</v>
      </c>
      <c r="AV68" s="81">
        <f t="shared" si="79"/>
        <v>0</v>
      </c>
      <c r="AW68" s="81">
        <f t="shared" si="79"/>
        <v>0</v>
      </c>
      <c r="AX68" s="81">
        <f t="shared" si="79"/>
        <v>0</v>
      </c>
      <c r="AY68" s="81">
        <f t="shared" si="79"/>
        <v>0</v>
      </c>
      <c r="AZ68" s="81">
        <f t="shared" si="79"/>
        <v>0</v>
      </c>
      <c r="BA68" s="81">
        <f t="shared" si="79"/>
        <v>0</v>
      </c>
      <c r="BB68" s="81">
        <f t="shared" si="79"/>
        <v>0</v>
      </c>
      <c r="BC68" s="81">
        <f t="shared" si="79"/>
        <v>0</v>
      </c>
      <c r="BD68" s="81">
        <f t="shared" si="79"/>
        <v>0</v>
      </c>
      <c r="BE68" s="81">
        <f t="shared" si="79"/>
        <v>0</v>
      </c>
      <c r="BF68" s="81">
        <f t="shared" si="79"/>
        <v>0</v>
      </c>
      <c r="BG68" s="81">
        <f t="shared" si="79"/>
        <v>0</v>
      </c>
      <c r="BH68" s="81">
        <f t="shared" si="79"/>
        <v>0</v>
      </c>
      <c r="BI68" s="81">
        <f t="shared" si="79"/>
        <v>0</v>
      </c>
      <c r="BJ68" s="81">
        <f t="shared" si="79"/>
        <v>0</v>
      </c>
      <c r="BK68" s="81">
        <f t="shared" si="79"/>
        <v>0</v>
      </c>
      <c r="BL68" s="81">
        <f t="shared" si="79"/>
        <v>0</v>
      </c>
      <c r="BM68" s="81">
        <f t="shared" si="79"/>
        <v>0</v>
      </c>
      <c r="BN68" s="81">
        <f t="shared" si="79"/>
        <v>0</v>
      </c>
      <c r="BO68" s="81">
        <f t="shared" si="79"/>
        <v>0</v>
      </c>
      <c r="BP68" s="81">
        <f t="shared" si="79"/>
        <v>0</v>
      </c>
      <c r="BQ68" s="81">
        <f t="shared" si="79"/>
        <v>0</v>
      </c>
      <c r="BR68" s="81">
        <f t="shared" si="79"/>
        <v>0</v>
      </c>
      <c r="BS68" s="81">
        <f t="shared" si="79"/>
        <v>0</v>
      </c>
      <c r="BT68" s="81">
        <f aca="true" t="shared" si="80" ref="BT68:EE68">(BT61-$G$7)/1000</f>
        <v>0</v>
      </c>
      <c r="BU68" s="81">
        <f t="shared" si="80"/>
        <v>0</v>
      </c>
      <c r="BV68" s="81">
        <f t="shared" si="80"/>
        <v>0</v>
      </c>
      <c r="BW68" s="81">
        <f t="shared" si="80"/>
        <v>0</v>
      </c>
      <c r="BX68" s="81">
        <f t="shared" si="80"/>
        <v>0</v>
      </c>
      <c r="BY68" s="81">
        <f t="shared" si="80"/>
        <v>0</v>
      </c>
      <c r="BZ68" s="81">
        <f t="shared" si="80"/>
        <v>0</v>
      </c>
      <c r="CA68" s="81">
        <f t="shared" si="80"/>
        <v>0</v>
      </c>
      <c r="CB68" s="81">
        <f t="shared" si="80"/>
        <v>0</v>
      </c>
      <c r="CC68" s="81">
        <f t="shared" si="80"/>
        <v>0</v>
      </c>
      <c r="CD68" s="81">
        <f t="shared" si="80"/>
        <v>0</v>
      </c>
      <c r="CE68" s="81">
        <f t="shared" si="80"/>
        <v>0</v>
      </c>
      <c r="CF68" s="81">
        <f t="shared" si="80"/>
        <v>0</v>
      </c>
      <c r="CG68" s="81">
        <f t="shared" si="80"/>
        <v>0</v>
      </c>
      <c r="CH68" s="81">
        <f t="shared" si="80"/>
        <v>0</v>
      </c>
      <c r="CI68" s="81">
        <f t="shared" si="80"/>
        <v>0</v>
      </c>
      <c r="CJ68" s="81">
        <f t="shared" si="80"/>
        <v>0</v>
      </c>
      <c r="CK68" s="81">
        <f t="shared" si="80"/>
        <v>0</v>
      </c>
      <c r="CL68" s="81">
        <f t="shared" si="80"/>
        <v>0</v>
      </c>
      <c r="CM68" s="81">
        <f t="shared" si="80"/>
        <v>0</v>
      </c>
      <c r="CN68" s="81">
        <f t="shared" si="80"/>
        <v>0</v>
      </c>
      <c r="CO68" s="81">
        <f t="shared" si="80"/>
        <v>0</v>
      </c>
      <c r="CP68" s="81">
        <f t="shared" si="80"/>
        <v>0</v>
      </c>
      <c r="CQ68" s="81">
        <f t="shared" si="80"/>
        <v>0</v>
      </c>
      <c r="CR68" s="81">
        <f t="shared" si="80"/>
        <v>0</v>
      </c>
      <c r="CS68" s="81">
        <f t="shared" si="80"/>
        <v>0</v>
      </c>
      <c r="CT68" s="81">
        <f t="shared" si="80"/>
        <v>0</v>
      </c>
      <c r="CU68" s="81">
        <f t="shared" si="80"/>
        <v>0</v>
      </c>
      <c r="CV68" s="81">
        <f t="shared" si="80"/>
        <v>0</v>
      </c>
      <c r="CW68" s="81">
        <f t="shared" si="80"/>
        <v>0</v>
      </c>
      <c r="CX68" s="81">
        <f t="shared" si="80"/>
        <v>0</v>
      </c>
      <c r="CY68" s="81">
        <f t="shared" si="80"/>
        <v>0</v>
      </c>
      <c r="CZ68" s="81">
        <f t="shared" si="80"/>
        <v>0</v>
      </c>
      <c r="DA68" s="81">
        <f t="shared" si="80"/>
        <v>0</v>
      </c>
      <c r="DB68" s="81">
        <f t="shared" si="80"/>
        <v>0</v>
      </c>
      <c r="DC68" s="81">
        <f t="shared" si="80"/>
        <v>0</v>
      </c>
      <c r="DD68" s="81">
        <f t="shared" si="80"/>
        <v>0</v>
      </c>
      <c r="DE68" s="81">
        <f t="shared" si="80"/>
        <v>0</v>
      </c>
      <c r="DF68" s="81">
        <f t="shared" si="80"/>
        <v>0</v>
      </c>
      <c r="DG68" s="81">
        <f t="shared" si="80"/>
        <v>0</v>
      </c>
      <c r="DH68" s="81">
        <f t="shared" si="80"/>
        <v>0</v>
      </c>
      <c r="DI68" s="81">
        <f t="shared" si="80"/>
        <v>0</v>
      </c>
      <c r="DJ68" s="81">
        <f t="shared" si="80"/>
        <v>0</v>
      </c>
      <c r="DK68" s="81">
        <f t="shared" si="80"/>
        <v>0</v>
      </c>
      <c r="DL68" s="81">
        <f t="shared" si="80"/>
        <v>0</v>
      </c>
      <c r="DM68" s="81">
        <f t="shared" si="80"/>
        <v>0</v>
      </c>
      <c r="DN68" s="81">
        <f t="shared" si="80"/>
        <v>0</v>
      </c>
      <c r="DO68" s="81">
        <f t="shared" si="80"/>
        <v>0</v>
      </c>
      <c r="DP68" s="81">
        <f t="shared" si="80"/>
        <v>0</v>
      </c>
      <c r="DQ68" s="81">
        <f t="shared" si="80"/>
        <v>0</v>
      </c>
      <c r="DR68" s="81">
        <f t="shared" si="80"/>
        <v>0</v>
      </c>
      <c r="DS68" s="81">
        <f t="shared" si="80"/>
        <v>0</v>
      </c>
      <c r="DT68" s="81">
        <f t="shared" si="80"/>
        <v>0</v>
      </c>
      <c r="DU68" s="81">
        <f t="shared" si="80"/>
        <v>0</v>
      </c>
      <c r="DV68" s="81">
        <f t="shared" si="80"/>
        <v>0</v>
      </c>
      <c r="DW68" s="81">
        <f t="shared" si="80"/>
        <v>0</v>
      </c>
      <c r="DX68" s="81">
        <f t="shared" si="80"/>
        <v>0</v>
      </c>
      <c r="DY68" s="81">
        <f t="shared" si="80"/>
        <v>0</v>
      </c>
      <c r="DZ68" s="81">
        <f t="shared" si="80"/>
        <v>0</v>
      </c>
      <c r="EA68" s="81">
        <f t="shared" si="80"/>
        <v>0</v>
      </c>
      <c r="EB68" s="81">
        <f t="shared" si="80"/>
        <v>0</v>
      </c>
      <c r="EC68" s="81">
        <f t="shared" si="80"/>
        <v>0</v>
      </c>
      <c r="ED68" s="81">
        <f t="shared" si="80"/>
        <v>0</v>
      </c>
      <c r="EE68" s="81">
        <f t="shared" si="80"/>
        <v>0</v>
      </c>
      <c r="EF68" s="81">
        <f aca="true" t="shared" si="81" ref="EF68:GQ68">(EF61-$G$7)/1000</f>
        <v>0</v>
      </c>
      <c r="EG68" s="81">
        <f t="shared" si="81"/>
        <v>0</v>
      </c>
      <c r="EH68" s="81">
        <f t="shared" si="81"/>
        <v>0</v>
      </c>
      <c r="EI68" s="81">
        <f t="shared" si="81"/>
        <v>0</v>
      </c>
      <c r="EJ68" s="81">
        <f t="shared" si="81"/>
        <v>0</v>
      </c>
      <c r="EK68" s="81">
        <f t="shared" si="81"/>
        <v>0</v>
      </c>
      <c r="EL68" s="81">
        <f t="shared" si="81"/>
        <v>0</v>
      </c>
      <c r="EM68" s="81">
        <f t="shared" si="81"/>
        <v>0</v>
      </c>
      <c r="EN68" s="81">
        <f t="shared" si="81"/>
        <v>0</v>
      </c>
      <c r="EO68" s="81">
        <f t="shared" si="81"/>
        <v>0</v>
      </c>
      <c r="EP68" s="81">
        <f t="shared" si="81"/>
        <v>0</v>
      </c>
      <c r="EQ68" s="81">
        <f t="shared" si="81"/>
        <v>0</v>
      </c>
      <c r="ER68" s="81">
        <f t="shared" si="81"/>
        <v>0</v>
      </c>
      <c r="ES68" s="81">
        <f t="shared" si="81"/>
        <v>0</v>
      </c>
      <c r="ET68" s="81">
        <f t="shared" si="81"/>
        <v>0</v>
      </c>
      <c r="EU68" s="81">
        <f t="shared" si="81"/>
        <v>0</v>
      </c>
      <c r="EV68" s="81">
        <f t="shared" si="81"/>
        <v>0</v>
      </c>
      <c r="EW68" s="81">
        <f t="shared" si="81"/>
        <v>0</v>
      </c>
      <c r="EX68" s="81">
        <f t="shared" si="81"/>
        <v>0</v>
      </c>
      <c r="EY68" s="81">
        <f t="shared" si="81"/>
        <v>0</v>
      </c>
      <c r="EZ68" s="81">
        <f t="shared" si="81"/>
        <v>0</v>
      </c>
      <c r="FA68" s="81">
        <f t="shared" si="81"/>
        <v>0</v>
      </c>
      <c r="FB68" s="81">
        <f t="shared" si="81"/>
        <v>0</v>
      </c>
      <c r="FC68" s="81">
        <f t="shared" si="81"/>
        <v>0</v>
      </c>
      <c r="FD68" s="81">
        <f t="shared" si="81"/>
        <v>0</v>
      </c>
      <c r="FE68" s="81">
        <f t="shared" si="81"/>
        <v>0</v>
      </c>
      <c r="FF68" s="81">
        <f t="shared" si="81"/>
        <v>0</v>
      </c>
      <c r="FG68" s="81">
        <f t="shared" si="81"/>
        <v>0</v>
      </c>
      <c r="FH68" s="81">
        <f t="shared" si="81"/>
        <v>0</v>
      </c>
      <c r="FI68" s="81">
        <f t="shared" si="81"/>
        <v>0</v>
      </c>
      <c r="FJ68" s="81">
        <f t="shared" si="81"/>
        <v>0</v>
      </c>
      <c r="FK68" s="81">
        <f t="shared" si="81"/>
        <v>0</v>
      </c>
      <c r="FL68" s="81">
        <f t="shared" si="81"/>
        <v>0</v>
      </c>
      <c r="FM68" s="81">
        <f t="shared" si="81"/>
        <v>0</v>
      </c>
      <c r="FN68" s="81">
        <f t="shared" si="81"/>
        <v>0</v>
      </c>
      <c r="FO68" s="81">
        <f t="shared" si="81"/>
        <v>0</v>
      </c>
      <c r="FP68" s="81">
        <f t="shared" si="81"/>
        <v>0</v>
      </c>
      <c r="FQ68" s="81">
        <f t="shared" si="81"/>
        <v>0</v>
      </c>
      <c r="FR68" s="81">
        <f t="shared" si="81"/>
        <v>0</v>
      </c>
      <c r="FS68" s="81">
        <f t="shared" si="81"/>
        <v>0</v>
      </c>
      <c r="FT68" s="81">
        <f t="shared" si="81"/>
        <v>0</v>
      </c>
      <c r="FU68" s="81">
        <f t="shared" si="81"/>
        <v>0</v>
      </c>
      <c r="FV68" s="81">
        <f t="shared" si="81"/>
        <v>0</v>
      </c>
      <c r="FW68" s="81">
        <f t="shared" si="81"/>
        <v>0</v>
      </c>
      <c r="FX68" s="81">
        <f t="shared" si="81"/>
        <v>0</v>
      </c>
      <c r="FY68" s="81">
        <f t="shared" si="81"/>
        <v>0</v>
      </c>
      <c r="FZ68" s="81">
        <f t="shared" si="81"/>
        <v>0</v>
      </c>
      <c r="GA68" s="81">
        <f t="shared" si="81"/>
        <v>0</v>
      </c>
      <c r="GB68" s="81">
        <f t="shared" si="81"/>
        <v>0</v>
      </c>
      <c r="GC68" s="81">
        <f t="shared" si="81"/>
        <v>0</v>
      </c>
      <c r="GD68" s="81">
        <f t="shared" si="81"/>
        <v>0</v>
      </c>
      <c r="GE68" s="81">
        <f t="shared" si="81"/>
        <v>0</v>
      </c>
      <c r="GF68" s="81">
        <f t="shared" si="81"/>
        <v>0</v>
      </c>
      <c r="GG68" s="81">
        <f t="shared" si="81"/>
        <v>0</v>
      </c>
      <c r="GH68" s="81">
        <f t="shared" si="81"/>
        <v>0</v>
      </c>
      <c r="GI68" s="81">
        <f t="shared" si="81"/>
        <v>0</v>
      </c>
      <c r="GJ68" s="81">
        <f t="shared" si="81"/>
        <v>0</v>
      </c>
      <c r="GK68" s="81">
        <f t="shared" si="81"/>
        <v>0</v>
      </c>
      <c r="GL68" s="81">
        <f t="shared" si="81"/>
        <v>0</v>
      </c>
      <c r="GM68" s="81">
        <f t="shared" si="81"/>
        <v>0</v>
      </c>
      <c r="GN68" s="81">
        <f t="shared" si="81"/>
        <v>0</v>
      </c>
      <c r="GO68" s="81">
        <f t="shared" si="81"/>
        <v>0</v>
      </c>
      <c r="GP68" s="81">
        <f t="shared" si="81"/>
        <v>0</v>
      </c>
      <c r="GQ68" s="81">
        <f t="shared" si="81"/>
        <v>0</v>
      </c>
      <c r="GR68" s="81">
        <f aca="true" t="shared" si="82" ref="GR68:GY68">(GR61-$G$7)/1000</f>
        <v>0</v>
      </c>
      <c r="GS68" s="81">
        <f t="shared" si="82"/>
        <v>0</v>
      </c>
      <c r="GT68" s="81">
        <f t="shared" si="82"/>
        <v>0</v>
      </c>
      <c r="GU68" s="81">
        <f t="shared" si="82"/>
        <v>0</v>
      </c>
      <c r="GV68" s="81">
        <f t="shared" si="82"/>
        <v>0</v>
      </c>
      <c r="GW68" s="81">
        <f t="shared" si="82"/>
        <v>0</v>
      </c>
      <c r="GX68" s="81">
        <f t="shared" si="82"/>
        <v>0</v>
      </c>
      <c r="GY68" s="81">
        <f t="shared" si="82"/>
        <v>0</v>
      </c>
    </row>
    <row r="69" spans="4:207" ht="12.75">
      <c r="D69" s="80"/>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c r="EQ69" s="82"/>
      <c r="ER69" s="82"/>
      <c r="ES69" s="82"/>
      <c r="ET69" s="82"/>
      <c r="EU69" s="82"/>
      <c r="EV69" s="82"/>
      <c r="EW69" s="82"/>
      <c r="EX69" s="82"/>
      <c r="EY69" s="82"/>
      <c r="EZ69" s="82"/>
      <c r="FA69" s="82"/>
      <c r="FB69" s="82"/>
      <c r="FC69" s="82"/>
      <c r="FD69" s="82"/>
      <c r="FE69" s="82"/>
      <c r="FF69" s="82"/>
      <c r="FG69" s="82"/>
      <c r="FH69" s="82"/>
      <c r="FI69" s="82"/>
      <c r="FJ69" s="82"/>
      <c r="FK69" s="82"/>
      <c r="FL69" s="82"/>
      <c r="FM69" s="82"/>
      <c r="FN69" s="82"/>
      <c r="FO69" s="82"/>
      <c r="FP69" s="82"/>
      <c r="FQ69" s="82"/>
      <c r="FR69" s="82"/>
      <c r="FS69" s="82"/>
      <c r="FT69" s="82"/>
      <c r="FU69" s="82"/>
      <c r="FV69" s="82"/>
      <c r="FW69" s="82"/>
      <c r="FX69" s="82"/>
      <c r="FY69" s="82"/>
      <c r="FZ69" s="82"/>
      <c r="GA69" s="82"/>
      <c r="GB69" s="82"/>
      <c r="GC69" s="82"/>
      <c r="GD69" s="82"/>
      <c r="GE69" s="82"/>
      <c r="GF69" s="82"/>
      <c r="GG69" s="82"/>
      <c r="GH69" s="82"/>
      <c r="GI69" s="82"/>
      <c r="GJ69" s="82"/>
      <c r="GK69" s="82"/>
      <c r="GL69" s="82"/>
      <c r="GM69" s="82"/>
      <c r="GN69" s="82"/>
      <c r="GO69" s="82"/>
      <c r="GP69" s="82"/>
      <c r="GQ69" s="82"/>
      <c r="GR69" s="82"/>
      <c r="GS69" s="82"/>
      <c r="GT69" s="82"/>
      <c r="GU69" s="82"/>
      <c r="GV69" s="82"/>
      <c r="GW69" s="82"/>
      <c r="GX69" s="82"/>
      <c r="GY69" s="82"/>
    </row>
    <row r="70" spans="4:207" ht="12.75">
      <c r="D70" s="80" t="s">
        <v>104</v>
      </c>
      <c r="E70" s="82"/>
      <c r="F70" s="43" t="s">
        <v>26</v>
      </c>
      <c r="G70" s="43">
        <f>(G64-$G$7)/1000</f>
        <v>0.09801388260477462</v>
      </c>
      <c r="H70" s="43">
        <f aca="true" t="shared" si="83" ref="H70:BS70">(H64-$G$7)/1000</f>
        <v>0.08539111218841255</v>
      </c>
      <c r="I70" s="43">
        <f t="shared" si="83"/>
        <v>0.08485142713240335</v>
      </c>
      <c r="J70" s="43">
        <f t="shared" si="83"/>
        <v>0.08870348721690968</v>
      </c>
      <c r="K70" s="43">
        <f t="shared" si="83"/>
        <v>0.08983284259626419</v>
      </c>
      <c r="L70" s="43">
        <f t="shared" si="83"/>
        <v>0.08672001452460819</v>
      </c>
      <c r="M70" s="43">
        <f t="shared" si="83"/>
        <v>0.08786625177310685</v>
      </c>
      <c r="N70" s="43">
        <f t="shared" si="83"/>
        <v>0.09624524077698639</v>
      </c>
      <c r="O70" s="43">
        <f t="shared" si="83"/>
        <v>0.09680462161872397</v>
      </c>
      <c r="P70" s="43">
        <f t="shared" si="83"/>
        <v>0.09684549437448964</v>
      </c>
      <c r="Q70" s="43">
        <f t="shared" si="83"/>
        <v>0.09680462161872397</v>
      </c>
      <c r="R70" s="43">
        <f t="shared" si="83"/>
        <v>0.09684549437448964</v>
      </c>
      <c r="S70" s="43">
        <f t="shared" si="83"/>
        <v>0.09680462161872397</v>
      </c>
      <c r="T70" s="43">
        <f t="shared" si="83"/>
        <v>0.09446259154435749</v>
      </c>
      <c r="U70" s="43">
        <f t="shared" si="83"/>
        <v>0.0861514230053463</v>
      </c>
      <c r="V70" s="43">
        <f t="shared" si="83"/>
        <v>0.09315809725553842</v>
      </c>
      <c r="W70" s="43">
        <f t="shared" si="83"/>
        <v>0.09557783317450032</v>
      </c>
      <c r="X70" s="43">
        <f t="shared" si="83"/>
        <v>0.07693588539195202</v>
      </c>
      <c r="Y70" s="43">
        <f t="shared" si="83"/>
        <v>0.08431572358593885</v>
      </c>
      <c r="Z70" s="43">
        <f t="shared" si="83"/>
        <v>0.08485142713240335</v>
      </c>
      <c r="AA70" s="43">
        <f t="shared" si="83"/>
        <v>0.08814327929111619</v>
      </c>
      <c r="AB70" s="43">
        <f t="shared" si="83"/>
        <v>0.08983284259626419</v>
      </c>
      <c r="AC70" s="43">
        <f t="shared" si="83"/>
        <v>0.094362542783438</v>
      </c>
      <c r="AD70" s="43">
        <f t="shared" si="83"/>
        <v>0.09684549437448964</v>
      </c>
      <c r="AE70" s="43">
        <f t="shared" si="83"/>
        <v>0.09680462161872397</v>
      </c>
      <c r="AF70" s="43">
        <f t="shared" si="83"/>
        <v>0.09684549437448964</v>
      </c>
      <c r="AG70" s="43">
        <f t="shared" si="83"/>
        <v>0.09680462161872397</v>
      </c>
      <c r="AH70" s="43">
        <f t="shared" si="83"/>
        <v>0.09684549437448964</v>
      </c>
      <c r="AI70" s="43">
        <f t="shared" si="83"/>
        <v>0.09742259589295876</v>
      </c>
      <c r="AJ70" s="43">
        <f t="shared" si="83"/>
        <v>0.09744892524345708</v>
      </c>
      <c r="AK70" s="43">
        <f t="shared" si="83"/>
        <v>0.09795620440740774</v>
      </c>
      <c r="AL70" s="43">
        <f t="shared" si="83"/>
        <v>0.08758616930047701</v>
      </c>
      <c r="AM70" s="43">
        <f t="shared" si="83"/>
        <v>0.09446259154435749</v>
      </c>
      <c r="AN70" s="43">
        <f t="shared" si="83"/>
        <v>0.09624524077698639</v>
      </c>
      <c r="AO70" s="43">
        <f t="shared" si="83"/>
        <v>0.08672001452460819</v>
      </c>
      <c r="AP70" s="43">
        <f t="shared" si="83"/>
        <v>0.07621226686187674</v>
      </c>
      <c r="AQ70" s="43">
        <f t="shared" si="83"/>
        <v>0.0839105652188167</v>
      </c>
      <c r="AR70" s="43">
        <f t="shared" si="83"/>
        <v>0.08502396578373192</v>
      </c>
      <c r="AS70" s="43">
        <f t="shared" si="83"/>
        <v>0.09078026637106773</v>
      </c>
      <c r="AT70" s="43">
        <f t="shared" si="83"/>
        <v>0.09315809725553842</v>
      </c>
      <c r="AU70" s="43">
        <f t="shared" si="83"/>
        <v>0.08221702967521681</v>
      </c>
      <c r="AV70" s="43">
        <f t="shared" si="83"/>
        <v>0.08273461345905908</v>
      </c>
      <c r="AW70" s="43">
        <f t="shared" si="83"/>
        <v>0.0839105652188167</v>
      </c>
      <c r="AX70" s="43">
        <f t="shared" si="83"/>
        <v>0.09078026637106773</v>
      </c>
      <c r="AY70" s="43">
        <f t="shared" si="83"/>
        <v>0.09742259589295876</v>
      </c>
      <c r="AZ70" s="43">
        <f t="shared" si="83"/>
        <v>0.09744892524345708</v>
      </c>
      <c r="BA70" s="43">
        <f t="shared" si="83"/>
        <v>0.09742259589295876</v>
      </c>
      <c r="BB70" s="43">
        <f t="shared" si="83"/>
        <v>0.09744892524345708</v>
      </c>
      <c r="BC70" s="43">
        <f t="shared" si="83"/>
        <v>0.09742259589295876</v>
      </c>
      <c r="BD70" s="43">
        <f t="shared" si="83"/>
        <v>0.09078026637106773</v>
      </c>
      <c r="BE70" s="43">
        <f t="shared" si="83"/>
        <v>0.09680462161872397</v>
      </c>
      <c r="BF70" s="43">
        <f t="shared" si="83"/>
        <v>0.09684549437448964</v>
      </c>
      <c r="BG70" s="43">
        <f t="shared" si="83"/>
        <v>0.07693588539195202</v>
      </c>
      <c r="BH70" s="43">
        <f t="shared" si="83"/>
        <v>0.0837842046754993</v>
      </c>
      <c r="BI70" s="43">
        <f t="shared" si="83"/>
        <v>0.08431572358593885</v>
      </c>
      <c r="BJ70" s="43">
        <f t="shared" si="83"/>
        <v>0.09154825412815099</v>
      </c>
      <c r="BK70" s="43">
        <f t="shared" si="83"/>
        <v>0.09744892524345708</v>
      </c>
      <c r="BL70" s="43">
        <f t="shared" si="83"/>
        <v>0.09742259589295876</v>
      </c>
      <c r="BM70" s="43">
        <f t="shared" si="83"/>
        <v>0.09744892524345708</v>
      </c>
      <c r="BN70" s="43">
        <f t="shared" si="83"/>
        <v>0.09680462161872397</v>
      </c>
      <c r="BO70" s="43">
        <f t="shared" si="83"/>
        <v>0.09624524077698639</v>
      </c>
      <c r="BP70" s="43">
        <f t="shared" si="83"/>
        <v>0.09618974007199453</v>
      </c>
      <c r="BQ70" s="43">
        <f t="shared" si="83"/>
        <v>0.09684549437448964</v>
      </c>
      <c r="BR70" s="43">
        <f t="shared" si="83"/>
        <v>0.09680462161872397</v>
      </c>
      <c r="BS70" s="43">
        <f t="shared" si="83"/>
        <v>0.09624524077698639</v>
      </c>
      <c r="BT70" s="43">
        <f aca="true" t="shared" si="84" ref="BT70:EE70">(BT64-$G$7)/1000</f>
        <v>0.09801388260477462</v>
      </c>
      <c r="BU70" s="43">
        <f t="shared" si="84"/>
        <v>0.09801388260477462</v>
      </c>
      <c r="BV70" s="43">
        <f t="shared" si="84"/>
        <v>0.09801388260477462</v>
      </c>
      <c r="BW70" s="43">
        <f t="shared" si="84"/>
        <v>0.09801388260477462</v>
      </c>
      <c r="BX70" s="43">
        <f t="shared" si="84"/>
        <v>0.09801388260477462</v>
      </c>
      <c r="BY70" s="43">
        <f t="shared" si="84"/>
        <v>0.09801388260477462</v>
      </c>
      <c r="BZ70" s="43">
        <f t="shared" si="84"/>
        <v>0.09801388260477462</v>
      </c>
      <c r="CA70" s="43">
        <f t="shared" si="84"/>
        <v>0.09801388260477462</v>
      </c>
      <c r="CB70" s="43">
        <f t="shared" si="84"/>
        <v>0.09801388260477462</v>
      </c>
      <c r="CC70" s="43">
        <f t="shared" si="84"/>
        <v>0.09801388260477462</v>
      </c>
      <c r="CD70" s="43">
        <f t="shared" si="84"/>
        <v>0.09801388260477462</v>
      </c>
      <c r="CE70" s="43">
        <f t="shared" si="84"/>
        <v>0.09801388260477462</v>
      </c>
      <c r="CF70" s="43">
        <f t="shared" si="84"/>
        <v>0.09801388260477462</v>
      </c>
      <c r="CG70" s="43">
        <f t="shared" si="84"/>
        <v>0.09801388260477462</v>
      </c>
      <c r="CH70" s="43">
        <f t="shared" si="84"/>
        <v>0.09801388260477462</v>
      </c>
      <c r="CI70" s="43">
        <f t="shared" si="84"/>
        <v>0.09801388260477462</v>
      </c>
      <c r="CJ70" s="43">
        <f t="shared" si="84"/>
        <v>0.09801388260477462</v>
      </c>
      <c r="CK70" s="43">
        <f t="shared" si="84"/>
        <v>0.09801388260477462</v>
      </c>
      <c r="CL70" s="43">
        <f t="shared" si="84"/>
        <v>0.09801388260477462</v>
      </c>
      <c r="CM70" s="43">
        <f t="shared" si="84"/>
        <v>0.09801388260477462</v>
      </c>
      <c r="CN70" s="43">
        <f t="shared" si="84"/>
        <v>0.09801388260477462</v>
      </c>
      <c r="CO70" s="43">
        <f t="shared" si="84"/>
        <v>0.09801388260477462</v>
      </c>
      <c r="CP70" s="43">
        <f t="shared" si="84"/>
        <v>0.09801388260477462</v>
      </c>
      <c r="CQ70" s="43">
        <f t="shared" si="84"/>
        <v>0.09801388260477462</v>
      </c>
      <c r="CR70" s="43">
        <f t="shared" si="84"/>
        <v>0.09801388260477462</v>
      </c>
      <c r="CS70" s="43">
        <f t="shared" si="84"/>
        <v>0.09801388260477462</v>
      </c>
      <c r="CT70" s="43">
        <f t="shared" si="84"/>
        <v>0.09801388260477462</v>
      </c>
      <c r="CU70" s="43">
        <f t="shared" si="84"/>
        <v>0.09801388260477462</v>
      </c>
      <c r="CV70" s="43">
        <f t="shared" si="84"/>
        <v>0.09801388260477462</v>
      </c>
      <c r="CW70" s="43">
        <f t="shared" si="84"/>
        <v>0.09801388260477462</v>
      </c>
      <c r="CX70" s="43">
        <f t="shared" si="84"/>
        <v>0.09801388260477462</v>
      </c>
      <c r="CY70" s="43">
        <f t="shared" si="84"/>
        <v>0.09801388260477462</v>
      </c>
      <c r="CZ70" s="43">
        <f t="shared" si="84"/>
        <v>0.09801388260477462</v>
      </c>
      <c r="DA70" s="43">
        <f t="shared" si="84"/>
        <v>0.09801388260477462</v>
      </c>
      <c r="DB70" s="43">
        <f t="shared" si="84"/>
        <v>0.09801388260477462</v>
      </c>
      <c r="DC70" s="43">
        <f t="shared" si="84"/>
        <v>0.09801388260477462</v>
      </c>
      <c r="DD70" s="43">
        <f t="shared" si="84"/>
        <v>0.09801388260477462</v>
      </c>
      <c r="DE70" s="43">
        <f t="shared" si="84"/>
        <v>0.09801388260477462</v>
      </c>
      <c r="DF70" s="43">
        <f t="shared" si="84"/>
        <v>0.09801388260477462</v>
      </c>
      <c r="DG70" s="43">
        <f t="shared" si="84"/>
        <v>0.09801388260477462</v>
      </c>
      <c r="DH70" s="43">
        <f t="shared" si="84"/>
        <v>0.09801388260477462</v>
      </c>
      <c r="DI70" s="43">
        <f t="shared" si="84"/>
        <v>0.09801388260477462</v>
      </c>
      <c r="DJ70" s="43">
        <f t="shared" si="84"/>
        <v>0.09801388260477462</v>
      </c>
      <c r="DK70" s="43">
        <f t="shared" si="84"/>
        <v>0.09801388260477462</v>
      </c>
      <c r="DL70" s="43">
        <f t="shared" si="84"/>
        <v>0.09801388260477462</v>
      </c>
      <c r="DM70" s="43">
        <f t="shared" si="84"/>
        <v>0.09801388260477462</v>
      </c>
      <c r="DN70" s="43">
        <f t="shared" si="84"/>
        <v>0.09801388260477462</v>
      </c>
      <c r="DO70" s="43">
        <f t="shared" si="84"/>
        <v>0.09801388260477462</v>
      </c>
      <c r="DP70" s="43">
        <f t="shared" si="84"/>
        <v>0.09801388260477462</v>
      </c>
      <c r="DQ70" s="43">
        <f t="shared" si="84"/>
        <v>0.09801388260477462</v>
      </c>
      <c r="DR70" s="43">
        <f t="shared" si="84"/>
        <v>0.09801388260477462</v>
      </c>
      <c r="DS70" s="43">
        <f t="shared" si="84"/>
        <v>0.09801388260477462</v>
      </c>
      <c r="DT70" s="43">
        <f t="shared" si="84"/>
        <v>0.09801388260477462</v>
      </c>
      <c r="DU70" s="43">
        <f t="shared" si="84"/>
        <v>0.09801388260477462</v>
      </c>
      <c r="DV70" s="43">
        <f t="shared" si="84"/>
        <v>0.09801388260477462</v>
      </c>
      <c r="DW70" s="43">
        <f t="shared" si="84"/>
        <v>0.09801388260477462</v>
      </c>
      <c r="DX70" s="43">
        <f t="shared" si="84"/>
        <v>0.09801388260477462</v>
      </c>
      <c r="DY70" s="43">
        <f t="shared" si="84"/>
        <v>0.09801388260477462</v>
      </c>
      <c r="DZ70" s="43">
        <f t="shared" si="84"/>
        <v>0.09801388260477462</v>
      </c>
      <c r="EA70" s="43">
        <f t="shared" si="84"/>
        <v>0.09801388260477462</v>
      </c>
      <c r="EB70" s="43">
        <f t="shared" si="84"/>
        <v>0.09801388260477462</v>
      </c>
      <c r="EC70" s="43">
        <f t="shared" si="84"/>
        <v>0.09801388260477462</v>
      </c>
      <c r="ED70" s="43">
        <f t="shared" si="84"/>
        <v>0.09801388260477462</v>
      </c>
      <c r="EE70" s="43">
        <f t="shared" si="84"/>
        <v>0.09801388260477462</v>
      </c>
      <c r="EF70" s="43">
        <f aca="true" t="shared" si="85" ref="EF70:GQ70">(EF64-$G$7)/1000</f>
        <v>0.09801388260477462</v>
      </c>
      <c r="EG70" s="43">
        <f t="shared" si="85"/>
        <v>0.09801388260477462</v>
      </c>
      <c r="EH70" s="43">
        <f t="shared" si="85"/>
        <v>0.09801388260477462</v>
      </c>
      <c r="EI70" s="43">
        <f t="shared" si="85"/>
        <v>0.09801388260477462</v>
      </c>
      <c r="EJ70" s="43">
        <f t="shared" si="85"/>
        <v>0.09801388260477462</v>
      </c>
      <c r="EK70" s="43">
        <f t="shared" si="85"/>
        <v>0.09801388260477462</v>
      </c>
      <c r="EL70" s="43">
        <f t="shared" si="85"/>
        <v>0.09801388260477462</v>
      </c>
      <c r="EM70" s="43">
        <f t="shared" si="85"/>
        <v>0.09801388260477462</v>
      </c>
      <c r="EN70" s="43">
        <f t="shared" si="85"/>
        <v>0.09801388260477462</v>
      </c>
      <c r="EO70" s="43">
        <f t="shared" si="85"/>
        <v>0.09801388260477462</v>
      </c>
      <c r="EP70" s="43">
        <f t="shared" si="85"/>
        <v>0.09801388260477462</v>
      </c>
      <c r="EQ70" s="43">
        <f t="shared" si="85"/>
        <v>0.09801388260477462</v>
      </c>
      <c r="ER70" s="43">
        <f t="shared" si="85"/>
        <v>0.09801388260477462</v>
      </c>
      <c r="ES70" s="43">
        <f t="shared" si="85"/>
        <v>0.09801388260477462</v>
      </c>
      <c r="ET70" s="43">
        <f t="shared" si="85"/>
        <v>0.09801388260477462</v>
      </c>
      <c r="EU70" s="43">
        <f t="shared" si="85"/>
        <v>0.09801388260477462</v>
      </c>
      <c r="EV70" s="43">
        <f t="shared" si="85"/>
        <v>0.09801388260477462</v>
      </c>
      <c r="EW70" s="43">
        <f t="shared" si="85"/>
        <v>0.09801388260477462</v>
      </c>
      <c r="EX70" s="43">
        <f t="shared" si="85"/>
        <v>0.09801388260477462</v>
      </c>
      <c r="EY70" s="43">
        <f t="shared" si="85"/>
        <v>0.09801388260477462</v>
      </c>
      <c r="EZ70" s="43">
        <f t="shared" si="85"/>
        <v>0.09801388260477462</v>
      </c>
      <c r="FA70" s="43">
        <f t="shared" si="85"/>
        <v>0.09801388260477462</v>
      </c>
      <c r="FB70" s="43">
        <f t="shared" si="85"/>
        <v>0.09801388260477462</v>
      </c>
      <c r="FC70" s="43">
        <f t="shared" si="85"/>
        <v>0.09801388260477462</v>
      </c>
      <c r="FD70" s="43">
        <f t="shared" si="85"/>
        <v>0.09801388260477462</v>
      </c>
      <c r="FE70" s="43">
        <f t="shared" si="85"/>
        <v>0.09801388260477462</v>
      </c>
      <c r="FF70" s="43">
        <f t="shared" si="85"/>
        <v>0.09801388260477462</v>
      </c>
      <c r="FG70" s="43">
        <f t="shared" si="85"/>
        <v>0.09801388260477462</v>
      </c>
      <c r="FH70" s="43">
        <f t="shared" si="85"/>
        <v>0.09801388260477462</v>
      </c>
      <c r="FI70" s="43">
        <f t="shared" si="85"/>
        <v>0.09801388260477462</v>
      </c>
      <c r="FJ70" s="43">
        <f t="shared" si="85"/>
        <v>0.09801388260477462</v>
      </c>
      <c r="FK70" s="43">
        <f t="shared" si="85"/>
        <v>0.09801388260477462</v>
      </c>
      <c r="FL70" s="43">
        <f t="shared" si="85"/>
        <v>0.09801388260477462</v>
      </c>
      <c r="FM70" s="43">
        <f t="shared" si="85"/>
        <v>0.09801388260477462</v>
      </c>
      <c r="FN70" s="43">
        <f t="shared" si="85"/>
        <v>0.09801388260477462</v>
      </c>
      <c r="FO70" s="43">
        <f t="shared" si="85"/>
        <v>0.09801388260477462</v>
      </c>
      <c r="FP70" s="43">
        <f t="shared" si="85"/>
        <v>0.09801388260477462</v>
      </c>
      <c r="FQ70" s="43">
        <f t="shared" si="85"/>
        <v>0.09801388260477462</v>
      </c>
      <c r="FR70" s="43">
        <f t="shared" si="85"/>
        <v>0.09801388260477462</v>
      </c>
      <c r="FS70" s="43">
        <f t="shared" si="85"/>
        <v>0.09801388260477462</v>
      </c>
      <c r="FT70" s="43">
        <f t="shared" si="85"/>
        <v>0.09801388260477462</v>
      </c>
      <c r="FU70" s="43">
        <f t="shared" si="85"/>
        <v>0.09801388260477462</v>
      </c>
      <c r="FV70" s="43">
        <f t="shared" si="85"/>
        <v>0.09801388260477462</v>
      </c>
      <c r="FW70" s="43">
        <f t="shared" si="85"/>
        <v>0.09801388260477462</v>
      </c>
      <c r="FX70" s="43">
        <f t="shared" si="85"/>
        <v>0.09801388260477462</v>
      </c>
      <c r="FY70" s="43">
        <f t="shared" si="85"/>
        <v>0.09801388260477462</v>
      </c>
      <c r="FZ70" s="43">
        <f t="shared" si="85"/>
        <v>0.09801388260477462</v>
      </c>
      <c r="GA70" s="43">
        <f t="shared" si="85"/>
        <v>0.09801388260477462</v>
      </c>
      <c r="GB70" s="43">
        <f t="shared" si="85"/>
        <v>0.09801388260477462</v>
      </c>
      <c r="GC70" s="43">
        <f t="shared" si="85"/>
        <v>0.09801388260477462</v>
      </c>
      <c r="GD70" s="43">
        <f t="shared" si="85"/>
        <v>0.09801388260477462</v>
      </c>
      <c r="GE70" s="43">
        <f t="shared" si="85"/>
        <v>0.09801388260477462</v>
      </c>
      <c r="GF70" s="43">
        <f t="shared" si="85"/>
        <v>0.09801388260477462</v>
      </c>
      <c r="GG70" s="43">
        <f t="shared" si="85"/>
        <v>0.09801388260477462</v>
      </c>
      <c r="GH70" s="43">
        <f t="shared" si="85"/>
        <v>0.09801388260477462</v>
      </c>
      <c r="GI70" s="43">
        <f t="shared" si="85"/>
        <v>0.09801388260477462</v>
      </c>
      <c r="GJ70" s="43">
        <f t="shared" si="85"/>
        <v>0.09801388260477462</v>
      </c>
      <c r="GK70" s="43">
        <f t="shared" si="85"/>
        <v>0.09801388260477462</v>
      </c>
      <c r="GL70" s="43">
        <f t="shared" si="85"/>
        <v>0.09801388260477462</v>
      </c>
      <c r="GM70" s="43">
        <f t="shared" si="85"/>
        <v>0.09801388260477462</v>
      </c>
      <c r="GN70" s="43">
        <f t="shared" si="85"/>
        <v>0.09801388260477462</v>
      </c>
      <c r="GO70" s="43">
        <f t="shared" si="85"/>
        <v>0.09801388260477462</v>
      </c>
      <c r="GP70" s="43">
        <f t="shared" si="85"/>
        <v>0.09801388260477462</v>
      </c>
      <c r="GQ70" s="43">
        <f t="shared" si="85"/>
        <v>0.09801388260477462</v>
      </c>
      <c r="GR70" s="43">
        <f aca="true" t="shared" si="86" ref="GR70:GY70">(GR64-$G$7)/1000</f>
        <v>0.09801388260477462</v>
      </c>
      <c r="GS70" s="43">
        <f t="shared" si="86"/>
        <v>0.09801388260477462</v>
      </c>
      <c r="GT70" s="43">
        <f t="shared" si="86"/>
        <v>0.09801388260477462</v>
      </c>
      <c r="GU70" s="43">
        <f t="shared" si="86"/>
        <v>0.09801388260477462</v>
      </c>
      <c r="GV70" s="43">
        <f t="shared" si="86"/>
        <v>0.09801388260477462</v>
      </c>
      <c r="GW70" s="43">
        <f t="shared" si="86"/>
        <v>0.09801388260477462</v>
      </c>
      <c r="GX70" s="43">
        <f t="shared" si="86"/>
        <v>0.09801388260477462</v>
      </c>
      <c r="GY70" s="43">
        <f t="shared" si="86"/>
        <v>0.09801388260477462</v>
      </c>
    </row>
    <row r="71" spans="4:207" ht="12.75">
      <c r="D71" s="80"/>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c r="EQ71" s="82"/>
      <c r="ER71" s="82"/>
      <c r="ES71" s="82"/>
      <c r="ET71" s="82"/>
      <c r="EU71" s="82"/>
      <c r="EV71" s="82"/>
      <c r="EW71" s="82"/>
      <c r="EX71" s="82"/>
      <c r="EY71" s="82"/>
      <c r="EZ71" s="82"/>
      <c r="FA71" s="82"/>
      <c r="FB71" s="82"/>
      <c r="FC71" s="82"/>
      <c r="FD71" s="82"/>
      <c r="FE71" s="82"/>
      <c r="FF71" s="82"/>
      <c r="FG71" s="82"/>
      <c r="FH71" s="82"/>
      <c r="FI71" s="82"/>
      <c r="FJ71" s="82"/>
      <c r="FK71" s="82"/>
      <c r="FL71" s="82"/>
      <c r="FM71" s="82"/>
      <c r="FN71" s="82"/>
      <c r="FO71" s="82"/>
      <c r="FP71" s="82"/>
      <c r="FQ71" s="82"/>
      <c r="FR71" s="82"/>
      <c r="FS71" s="82"/>
      <c r="FT71" s="82"/>
      <c r="FU71" s="82"/>
      <c r="FV71" s="82"/>
      <c r="FW71" s="82"/>
      <c r="FX71" s="82"/>
      <c r="FY71" s="82"/>
      <c r="FZ71" s="82"/>
      <c r="GA71" s="82"/>
      <c r="GB71" s="82"/>
      <c r="GC71" s="82"/>
      <c r="GD71" s="82"/>
      <c r="GE71" s="82"/>
      <c r="GF71" s="82"/>
      <c r="GG71" s="82"/>
      <c r="GH71" s="82"/>
      <c r="GI71" s="82"/>
      <c r="GJ71" s="82"/>
      <c r="GK71" s="82"/>
      <c r="GL71" s="82"/>
      <c r="GM71" s="82"/>
      <c r="GN71" s="82"/>
      <c r="GO71" s="82"/>
      <c r="GP71" s="82"/>
      <c r="GQ71" s="82"/>
      <c r="GR71" s="82"/>
      <c r="GS71" s="82"/>
      <c r="GT71" s="82"/>
      <c r="GU71" s="82"/>
      <c r="GV71" s="82"/>
      <c r="GW71" s="82"/>
      <c r="GX71" s="82"/>
      <c r="GY71" s="82"/>
    </row>
    <row r="72" spans="4:207" s="55" customFormat="1" ht="12.75">
      <c r="D72" s="83" t="s">
        <v>21</v>
      </c>
      <c r="E72" s="84"/>
      <c r="F72" s="84" t="s">
        <v>19</v>
      </c>
      <c r="G72" s="84">
        <f>IF(G14&gt;=0,G26,G54)</f>
        <v>360001</v>
      </c>
      <c r="H72" s="84">
        <f aca="true" t="shared" si="87" ref="H72:BS72">IF(H14&gt;=0,H26,H54)</f>
        <v>426</v>
      </c>
      <c r="I72" s="84">
        <f t="shared" si="87"/>
        <v>411</v>
      </c>
      <c r="J72" s="84">
        <f t="shared" si="87"/>
        <v>564</v>
      </c>
      <c r="K72" s="84">
        <f t="shared" si="87"/>
        <v>638</v>
      </c>
      <c r="L72" s="84">
        <f t="shared" si="87"/>
        <v>472</v>
      </c>
      <c r="M72" s="84">
        <f t="shared" si="87"/>
        <v>521</v>
      </c>
      <c r="N72" s="84">
        <f t="shared" si="87"/>
        <v>2868</v>
      </c>
      <c r="O72" s="84">
        <f t="shared" si="87"/>
        <v>4200</v>
      </c>
      <c r="P72" s="84">
        <f t="shared" si="87"/>
        <v>4348</v>
      </c>
      <c r="Q72" s="84">
        <f t="shared" si="87"/>
        <v>4200</v>
      </c>
      <c r="R72" s="84">
        <f t="shared" si="87"/>
        <v>4348</v>
      </c>
      <c r="S72" s="84">
        <f t="shared" si="87"/>
        <v>4200</v>
      </c>
      <c r="T72" s="84">
        <f t="shared" si="87"/>
        <v>1434</v>
      </c>
      <c r="U72" s="84">
        <f t="shared" si="87"/>
        <v>451</v>
      </c>
      <c r="V72" s="84">
        <f t="shared" si="87"/>
        <v>1055</v>
      </c>
      <c r="W72" s="84">
        <f t="shared" si="87"/>
        <v>2084</v>
      </c>
      <c r="X72" s="84">
        <f t="shared" si="87"/>
        <v>275</v>
      </c>
      <c r="Y72" s="84">
        <f t="shared" si="87"/>
        <v>396</v>
      </c>
      <c r="Z72" s="84">
        <f t="shared" si="87"/>
        <v>411</v>
      </c>
      <c r="AA72" s="84">
        <f t="shared" si="87"/>
        <v>534</v>
      </c>
      <c r="AB72" s="84">
        <f t="shared" si="87"/>
        <v>638</v>
      </c>
      <c r="AC72" s="84">
        <f t="shared" si="87"/>
        <v>1396</v>
      </c>
      <c r="AD72" s="84">
        <f t="shared" si="87"/>
        <v>4348</v>
      </c>
      <c r="AE72" s="84">
        <f t="shared" si="87"/>
        <v>4200</v>
      </c>
      <c r="AF72" s="84">
        <f t="shared" si="87"/>
        <v>4348</v>
      </c>
      <c r="AG72" s="84">
        <f t="shared" si="87"/>
        <v>4200</v>
      </c>
      <c r="AH72" s="84">
        <f t="shared" si="87"/>
        <v>4348</v>
      </c>
      <c r="AI72" s="84">
        <f t="shared" si="87"/>
        <v>8675</v>
      </c>
      <c r="AJ72" s="84">
        <f t="shared" si="87"/>
        <v>9088</v>
      </c>
      <c r="AK72" s="84">
        <f t="shared" si="87"/>
        <v>114139</v>
      </c>
      <c r="AL72" s="84">
        <f t="shared" si="87"/>
        <v>508</v>
      </c>
      <c r="AM72" s="84">
        <f t="shared" si="87"/>
        <v>1434</v>
      </c>
      <c r="AN72" s="84">
        <f t="shared" si="87"/>
        <v>2868</v>
      </c>
      <c r="AO72" s="84">
        <f t="shared" si="87"/>
        <v>472</v>
      </c>
      <c r="AP72" s="84">
        <f t="shared" si="87"/>
        <v>267</v>
      </c>
      <c r="AQ72" s="84">
        <f t="shared" si="87"/>
        <v>386</v>
      </c>
      <c r="AR72" s="84">
        <f t="shared" si="87"/>
        <v>415</v>
      </c>
      <c r="AS72" s="84">
        <f t="shared" si="87"/>
        <v>717</v>
      </c>
      <c r="AT72" s="84">
        <f t="shared" si="87"/>
        <v>1055</v>
      </c>
      <c r="AU72" s="84">
        <f t="shared" si="87"/>
        <v>349</v>
      </c>
      <c r="AV72" s="84">
        <f t="shared" si="87"/>
        <v>360</v>
      </c>
      <c r="AW72" s="84">
        <f t="shared" si="87"/>
        <v>386</v>
      </c>
      <c r="AX72" s="84">
        <f t="shared" si="87"/>
        <v>717</v>
      </c>
      <c r="AY72" s="84">
        <f t="shared" si="87"/>
        <v>8675</v>
      </c>
      <c r="AZ72" s="84">
        <f t="shared" si="87"/>
        <v>9088</v>
      </c>
      <c r="BA72" s="84">
        <f t="shared" si="87"/>
        <v>8675</v>
      </c>
      <c r="BB72" s="84">
        <f t="shared" si="87"/>
        <v>9088</v>
      </c>
      <c r="BC72" s="84">
        <f t="shared" si="87"/>
        <v>8675</v>
      </c>
      <c r="BD72" s="84">
        <f t="shared" si="87"/>
        <v>717</v>
      </c>
      <c r="BE72" s="84">
        <f t="shared" si="87"/>
        <v>4200</v>
      </c>
      <c r="BF72" s="84">
        <f t="shared" si="87"/>
        <v>4348</v>
      </c>
      <c r="BG72" s="84">
        <f t="shared" si="87"/>
        <v>275</v>
      </c>
      <c r="BH72" s="84">
        <f t="shared" si="87"/>
        <v>383</v>
      </c>
      <c r="BI72" s="84">
        <f t="shared" si="87"/>
        <v>396</v>
      </c>
      <c r="BJ72" s="84">
        <f t="shared" si="87"/>
        <v>799</v>
      </c>
      <c r="BK72" s="84">
        <f t="shared" si="87"/>
        <v>9088</v>
      </c>
      <c r="BL72" s="84">
        <f t="shared" si="87"/>
        <v>8675</v>
      </c>
      <c r="BM72" s="84">
        <f t="shared" si="87"/>
        <v>9088</v>
      </c>
      <c r="BN72" s="84">
        <f t="shared" si="87"/>
        <v>4200</v>
      </c>
      <c r="BO72" s="84">
        <f t="shared" si="87"/>
        <v>2868</v>
      </c>
      <c r="BP72" s="84">
        <f t="shared" si="87"/>
        <v>2781</v>
      </c>
      <c r="BQ72" s="84">
        <f t="shared" si="87"/>
        <v>4348</v>
      </c>
      <c r="BR72" s="84">
        <f t="shared" si="87"/>
        <v>4200</v>
      </c>
      <c r="BS72" s="84">
        <f t="shared" si="87"/>
        <v>2868</v>
      </c>
      <c r="BT72" s="84">
        <f aca="true" t="shared" si="88" ref="BT72:EE72">IF(BT14&gt;=0,BT26,BT54)</f>
        <v>360001</v>
      </c>
      <c r="BU72" s="84">
        <f t="shared" si="88"/>
        <v>360001</v>
      </c>
      <c r="BV72" s="84">
        <f t="shared" si="88"/>
        <v>360001</v>
      </c>
      <c r="BW72" s="84">
        <f t="shared" si="88"/>
        <v>360001</v>
      </c>
      <c r="BX72" s="84">
        <f t="shared" si="88"/>
        <v>360001</v>
      </c>
      <c r="BY72" s="84">
        <f t="shared" si="88"/>
        <v>360001</v>
      </c>
      <c r="BZ72" s="84">
        <f t="shared" si="88"/>
        <v>360001</v>
      </c>
      <c r="CA72" s="84">
        <f t="shared" si="88"/>
        <v>360001</v>
      </c>
      <c r="CB72" s="84">
        <f t="shared" si="88"/>
        <v>360001</v>
      </c>
      <c r="CC72" s="84">
        <f t="shared" si="88"/>
        <v>360001</v>
      </c>
      <c r="CD72" s="84">
        <f t="shared" si="88"/>
        <v>360001</v>
      </c>
      <c r="CE72" s="84">
        <f t="shared" si="88"/>
        <v>360001</v>
      </c>
      <c r="CF72" s="84">
        <f t="shared" si="88"/>
        <v>360001</v>
      </c>
      <c r="CG72" s="84">
        <f t="shared" si="88"/>
        <v>360001</v>
      </c>
      <c r="CH72" s="84">
        <f t="shared" si="88"/>
        <v>360001</v>
      </c>
      <c r="CI72" s="84">
        <f t="shared" si="88"/>
        <v>360001</v>
      </c>
      <c r="CJ72" s="84">
        <f t="shared" si="88"/>
        <v>360001</v>
      </c>
      <c r="CK72" s="84">
        <f t="shared" si="88"/>
        <v>360001</v>
      </c>
      <c r="CL72" s="84">
        <f t="shared" si="88"/>
        <v>360001</v>
      </c>
      <c r="CM72" s="84">
        <f t="shared" si="88"/>
        <v>360001</v>
      </c>
      <c r="CN72" s="84">
        <f t="shared" si="88"/>
        <v>360001</v>
      </c>
      <c r="CO72" s="84">
        <f t="shared" si="88"/>
        <v>360001</v>
      </c>
      <c r="CP72" s="84">
        <f t="shared" si="88"/>
        <v>360001</v>
      </c>
      <c r="CQ72" s="84">
        <f t="shared" si="88"/>
        <v>360001</v>
      </c>
      <c r="CR72" s="84">
        <f t="shared" si="88"/>
        <v>360001</v>
      </c>
      <c r="CS72" s="84">
        <f t="shared" si="88"/>
        <v>360001</v>
      </c>
      <c r="CT72" s="84">
        <f t="shared" si="88"/>
        <v>360001</v>
      </c>
      <c r="CU72" s="84">
        <f t="shared" si="88"/>
        <v>360001</v>
      </c>
      <c r="CV72" s="84">
        <f t="shared" si="88"/>
        <v>360001</v>
      </c>
      <c r="CW72" s="84">
        <f t="shared" si="88"/>
        <v>360001</v>
      </c>
      <c r="CX72" s="84">
        <f t="shared" si="88"/>
        <v>360001</v>
      </c>
      <c r="CY72" s="84">
        <f t="shared" si="88"/>
        <v>360001</v>
      </c>
      <c r="CZ72" s="84">
        <f t="shared" si="88"/>
        <v>360001</v>
      </c>
      <c r="DA72" s="84">
        <f t="shared" si="88"/>
        <v>360001</v>
      </c>
      <c r="DB72" s="84">
        <f t="shared" si="88"/>
        <v>360001</v>
      </c>
      <c r="DC72" s="84">
        <f t="shared" si="88"/>
        <v>360001</v>
      </c>
      <c r="DD72" s="84">
        <f t="shared" si="88"/>
        <v>360001</v>
      </c>
      <c r="DE72" s="84">
        <f t="shared" si="88"/>
        <v>360001</v>
      </c>
      <c r="DF72" s="84">
        <f t="shared" si="88"/>
        <v>360001</v>
      </c>
      <c r="DG72" s="84">
        <f t="shared" si="88"/>
        <v>360001</v>
      </c>
      <c r="DH72" s="84">
        <f t="shared" si="88"/>
        <v>360001</v>
      </c>
      <c r="DI72" s="84">
        <f t="shared" si="88"/>
        <v>360001</v>
      </c>
      <c r="DJ72" s="84">
        <f t="shared" si="88"/>
        <v>360001</v>
      </c>
      <c r="DK72" s="84">
        <f t="shared" si="88"/>
        <v>360001</v>
      </c>
      <c r="DL72" s="84">
        <f t="shared" si="88"/>
        <v>360001</v>
      </c>
      <c r="DM72" s="84">
        <f t="shared" si="88"/>
        <v>360001</v>
      </c>
      <c r="DN72" s="84">
        <f t="shared" si="88"/>
        <v>360001</v>
      </c>
      <c r="DO72" s="84">
        <f t="shared" si="88"/>
        <v>360001</v>
      </c>
      <c r="DP72" s="84">
        <f t="shared" si="88"/>
        <v>360001</v>
      </c>
      <c r="DQ72" s="84">
        <f t="shared" si="88"/>
        <v>360001</v>
      </c>
      <c r="DR72" s="84">
        <f t="shared" si="88"/>
        <v>360001</v>
      </c>
      <c r="DS72" s="84">
        <f t="shared" si="88"/>
        <v>360001</v>
      </c>
      <c r="DT72" s="84">
        <f t="shared" si="88"/>
        <v>360001</v>
      </c>
      <c r="DU72" s="84">
        <f t="shared" si="88"/>
        <v>360001</v>
      </c>
      <c r="DV72" s="84">
        <f t="shared" si="88"/>
        <v>360001</v>
      </c>
      <c r="DW72" s="84">
        <f t="shared" si="88"/>
        <v>360001</v>
      </c>
      <c r="DX72" s="84">
        <f t="shared" si="88"/>
        <v>360001</v>
      </c>
      <c r="DY72" s="84">
        <f t="shared" si="88"/>
        <v>360001</v>
      </c>
      <c r="DZ72" s="84">
        <f t="shared" si="88"/>
        <v>360001</v>
      </c>
      <c r="EA72" s="84">
        <f t="shared" si="88"/>
        <v>360001</v>
      </c>
      <c r="EB72" s="84">
        <f t="shared" si="88"/>
        <v>360001</v>
      </c>
      <c r="EC72" s="84">
        <f t="shared" si="88"/>
        <v>360001</v>
      </c>
      <c r="ED72" s="84">
        <f t="shared" si="88"/>
        <v>360001</v>
      </c>
      <c r="EE72" s="84">
        <f t="shared" si="88"/>
        <v>360001</v>
      </c>
      <c r="EF72" s="84">
        <f aca="true" t="shared" si="89" ref="EF72:GQ72">IF(EF14&gt;=0,EF26,EF54)</f>
        <v>360001</v>
      </c>
      <c r="EG72" s="84">
        <f t="shared" si="89"/>
        <v>360001</v>
      </c>
      <c r="EH72" s="84">
        <f t="shared" si="89"/>
        <v>360001</v>
      </c>
      <c r="EI72" s="84">
        <f t="shared" si="89"/>
        <v>360001</v>
      </c>
      <c r="EJ72" s="84">
        <f t="shared" si="89"/>
        <v>360001</v>
      </c>
      <c r="EK72" s="84">
        <f t="shared" si="89"/>
        <v>360001</v>
      </c>
      <c r="EL72" s="84">
        <f t="shared" si="89"/>
        <v>360001</v>
      </c>
      <c r="EM72" s="84">
        <f t="shared" si="89"/>
        <v>360001</v>
      </c>
      <c r="EN72" s="84">
        <f t="shared" si="89"/>
        <v>360001</v>
      </c>
      <c r="EO72" s="84">
        <f t="shared" si="89"/>
        <v>360001</v>
      </c>
      <c r="EP72" s="84">
        <f t="shared" si="89"/>
        <v>360001</v>
      </c>
      <c r="EQ72" s="84">
        <f t="shared" si="89"/>
        <v>360001</v>
      </c>
      <c r="ER72" s="84">
        <f t="shared" si="89"/>
        <v>360001</v>
      </c>
      <c r="ES72" s="84">
        <f t="shared" si="89"/>
        <v>360001</v>
      </c>
      <c r="ET72" s="84">
        <f t="shared" si="89"/>
        <v>360001</v>
      </c>
      <c r="EU72" s="84">
        <f t="shared" si="89"/>
        <v>360001</v>
      </c>
      <c r="EV72" s="84">
        <f t="shared" si="89"/>
        <v>360001</v>
      </c>
      <c r="EW72" s="84">
        <f t="shared" si="89"/>
        <v>360001</v>
      </c>
      <c r="EX72" s="84">
        <f t="shared" si="89"/>
        <v>360001</v>
      </c>
      <c r="EY72" s="84">
        <f t="shared" si="89"/>
        <v>360001</v>
      </c>
      <c r="EZ72" s="84">
        <f t="shared" si="89"/>
        <v>360001</v>
      </c>
      <c r="FA72" s="84">
        <f t="shared" si="89"/>
        <v>360001</v>
      </c>
      <c r="FB72" s="84">
        <f t="shared" si="89"/>
        <v>360001</v>
      </c>
      <c r="FC72" s="84">
        <f t="shared" si="89"/>
        <v>360001</v>
      </c>
      <c r="FD72" s="84">
        <f t="shared" si="89"/>
        <v>360001</v>
      </c>
      <c r="FE72" s="84">
        <f t="shared" si="89"/>
        <v>360001</v>
      </c>
      <c r="FF72" s="84">
        <f t="shared" si="89"/>
        <v>360001</v>
      </c>
      <c r="FG72" s="84">
        <f t="shared" si="89"/>
        <v>360001</v>
      </c>
      <c r="FH72" s="84">
        <f t="shared" si="89"/>
        <v>360001</v>
      </c>
      <c r="FI72" s="84">
        <f t="shared" si="89"/>
        <v>360001</v>
      </c>
      <c r="FJ72" s="84">
        <f t="shared" si="89"/>
        <v>360001</v>
      </c>
      <c r="FK72" s="84">
        <f t="shared" si="89"/>
        <v>360001</v>
      </c>
      <c r="FL72" s="84">
        <f t="shared" si="89"/>
        <v>360001</v>
      </c>
      <c r="FM72" s="84">
        <f t="shared" si="89"/>
        <v>360001</v>
      </c>
      <c r="FN72" s="84">
        <f t="shared" si="89"/>
        <v>360001</v>
      </c>
      <c r="FO72" s="84">
        <f t="shared" si="89"/>
        <v>360001</v>
      </c>
      <c r="FP72" s="84">
        <f t="shared" si="89"/>
        <v>360001</v>
      </c>
      <c r="FQ72" s="84">
        <f t="shared" si="89"/>
        <v>360001</v>
      </c>
      <c r="FR72" s="84">
        <f t="shared" si="89"/>
        <v>360001</v>
      </c>
      <c r="FS72" s="84">
        <f t="shared" si="89"/>
        <v>360001</v>
      </c>
      <c r="FT72" s="84">
        <f t="shared" si="89"/>
        <v>360001</v>
      </c>
      <c r="FU72" s="84">
        <f t="shared" si="89"/>
        <v>360001</v>
      </c>
      <c r="FV72" s="84">
        <f t="shared" si="89"/>
        <v>360001</v>
      </c>
      <c r="FW72" s="84">
        <f t="shared" si="89"/>
        <v>360001</v>
      </c>
      <c r="FX72" s="84">
        <f t="shared" si="89"/>
        <v>360001</v>
      </c>
      <c r="FY72" s="84">
        <f t="shared" si="89"/>
        <v>360001</v>
      </c>
      <c r="FZ72" s="84">
        <f t="shared" si="89"/>
        <v>360001</v>
      </c>
      <c r="GA72" s="84">
        <f t="shared" si="89"/>
        <v>360001</v>
      </c>
      <c r="GB72" s="84">
        <f t="shared" si="89"/>
        <v>360001</v>
      </c>
      <c r="GC72" s="84">
        <f t="shared" si="89"/>
        <v>360001</v>
      </c>
      <c r="GD72" s="84">
        <f t="shared" si="89"/>
        <v>360001</v>
      </c>
      <c r="GE72" s="84">
        <f t="shared" si="89"/>
        <v>360001</v>
      </c>
      <c r="GF72" s="84">
        <f t="shared" si="89"/>
        <v>360001</v>
      </c>
      <c r="GG72" s="84">
        <f t="shared" si="89"/>
        <v>360001</v>
      </c>
      <c r="GH72" s="84">
        <f t="shared" si="89"/>
        <v>360001</v>
      </c>
      <c r="GI72" s="84">
        <f t="shared" si="89"/>
        <v>360001</v>
      </c>
      <c r="GJ72" s="84">
        <f t="shared" si="89"/>
        <v>360001</v>
      </c>
      <c r="GK72" s="84">
        <f t="shared" si="89"/>
        <v>360001</v>
      </c>
      <c r="GL72" s="84">
        <f t="shared" si="89"/>
        <v>360001</v>
      </c>
      <c r="GM72" s="84">
        <f t="shared" si="89"/>
        <v>360001</v>
      </c>
      <c r="GN72" s="84">
        <f t="shared" si="89"/>
        <v>360001</v>
      </c>
      <c r="GO72" s="84">
        <f t="shared" si="89"/>
        <v>360001</v>
      </c>
      <c r="GP72" s="84">
        <f t="shared" si="89"/>
        <v>360001</v>
      </c>
      <c r="GQ72" s="84">
        <f t="shared" si="89"/>
        <v>360001</v>
      </c>
      <c r="GR72" s="84">
        <f aca="true" t="shared" si="90" ref="GR72:GY72">IF(GR14&gt;=0,GR26,GR54)</f>
        <v>360001</v>
      </c>
      <c r="GS72" s="84">
        <f t="shared" si="90"/>
        <v>360001</v>
      </c>
      <c r="GT72" s="84">
        <f t="shared" si="90"/>
        <v>360001</v>
      </c>
      <c r="GU72" s="84">
        <f t="shared" si="90"/>
        <v>360001</v>
      </c>
      <c r="GV72" s="84">
        <f t="shared" si="90"/>
        <v>360001</v>
      </c>
      <c r="GW72" s="84">
        <f t="shared" si="90"/>
        <v>360001</v>
      </c>
      <c r="GX72" s="84">
        <f t="shared" si="90"/>
        <v>360001</v>
      </c>
      <c r="GY72" s="84">
        <f t="shared" si="90"/>
        <v>360001</v>
      </c>
    </row>
    <row r="73" spans="4:207" ht="12.75">
      <c r="D73" s="80"/>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c r="EQ73" s="82"/>
      <c r="ER73" s="82"/>
      <c r="ES73" s="82"/>
      <c r="ET73" s="82"/>
      <c r="EU73" s="82"/>
      <c r="EV73" s="82"/>
      <c r="EW73" s="82"/>
      <c r="EX73" s="82"/>
      <c r="EY73" s="82"/>
      <c r="EZ73" s="82"/>
      <c r="FA73" s="82"/>
      <c r="FB73" s="82"/>
      <c r="FC73" s="82"/>
      <c r="FD73" s="82"/>
      <c r="FE73" s="82"/>
      <c r="FF73" s="82"/>
      <c r="FG73" s="82"/>
      <c r="FH73" s="82"/>
      <c r="FI73" s="82"/>
      <c r="FJ73" s="82"/>
      <c r="FK73" s="82"/>
      <c r="FL73" s="82"/>
      <c r="FM73" s="82"/>
      <c r="FN73" s="82"/>
      <c r="FO73" s="82"/>
      <c r="FP73" s="82"/>
      <c r="FQ73" s="82"/>
      <c r="FR73" s="82"/>
      <c r="FS73" s="82"/>
      <c r="FT73" s="82"/>
      <c r="FU73" s="82"/>
      <c r="FV73" s="82"/>
      <c r="FW73" s="82"/>
      <c r="FX73" s="82"/>
      <c r="FY73" s="82"/>
      <c r="FZ73" s="82"/>
      <c r="GA73" s="82"/>
      <c r="GB73" s="82"/>
      <c r="GC73" s="82"/>
      <c r="GD73" s="82"/>
      <c r="GE73" s="82"/>
      <c r="GF73" s="82"/>
      <c r="GG73" s="82"/>
      <c r="GH73" s="82"/>
      <c r="GI73" s="82"/>
      <c r="GJ73" s="82"/>
      <c r="GK73" s="82"/>
      <c r="GL73" s="82"/>
      <c r="GM73" s="82"/>
      <c r="GN73" s="82"/>
      <c r="GO73" s="82"/>
      <c r="GP73" s="82"/>
      <c r="GQ73" s="82"/>
      <c r="GR73" s="82"/>
      <c r="GS73" s="82"/>
      <c r="GT73" s="82"/>
      <c r="GU73" s="82"/>
      <c r="GV73" s="82"/>
      <c r="GW73" s="82"/>
      <c r="GX73" s="82"/>
      <c r="GY73" s="82"/>
    </row>
    <row r="74" spans="4:207" s="55" customFormat="1" ht="12.75">
      <c r="D74" s="85" t="s">
        <v>25</v>
      </c>
      <c r="E74" s="84"/>
      <c r="F74" s="84" t="s">
        <v>19</v>
      </c>
      <c r="G74" s="84">
        <f>IF(G14&gt;=0,G28,G56)</f>
        <v>360070</v>
      </c>
      <c r="H74" s="84">
        <f aca="true" t="shared" si="91" ref="H74:BS74">IF(H14&gt;=0,H28,H56)</f>
        <v>356</v>
      </c>
      <c r="I74" s="84">
        <f t="shared" si="91"/>
        <v>340</v>
      </c>
      <c r="J74" s="84">
        <f t="shared" si="91"/>
        <v>495</v>
      </c>
      <c r="K74" s="84">
        <f t="shared" si="91"/>
        <v>568</v>
      </c>
      <c r="L74" s="84">
        <f t="shared" si="91"/>
        <v>402</v>
      </c>
      <c r="M74" s="84">
        <f t="shared" si="91"/>
        <v>451</v>
      </c>
      <c r="N74" s="84">
        <f t="shared" si="91"/>
        <v>2799</v>
      </c>
      <c r="O74" s="84">
        <f t="shared" si="91"/>
        <v>4131</v>
      </c>
      <c r="P74" s="84">
        <f t="shared" si="91"/>
        <v>4279</v>
      </c>
      <c r="Q74" s="84">
        <f t="shared" si="91"/>
        <v>4131</v>
      </c>
      <c r="R74" s="84">
        <f t="shared" si="91"/>
        <v>4279</v>
      </c>
      <c r="S74" s="84">
        <f t="shared" si="91"/>
        <v>4131</v>
      </c>
      <c r="T74" s="84">
        <f t="shared" si="91"/>
        <v>1365</v>
      </c>
      <c r="U74" s="84">
        <f t="shared" si="91"/>
        <v>381</v>
      </c>
      <c r="V74" s="84">
        <f t="shared" si="91"/>
        <v>986</v>
      </c>
      <c r="W74" s="84">
        <f t="shared" si="91"/>
        <v>2015</v>
      </c>
      <c r="X74" s="84">
        <f t="shared" si="91"/>
        <v>202</v>
      </c>
      <c r="Y74" s="84">
        <f t="shared" si="91"/>
        <v>325</v>
      </c>
      <c r="Z74" s="84">
        <f t="shared" si="91"/>
        <v>340</v>
      </c>
      <c r="AA74" s="84">
        <f t="shared" si="91"/>
        <v>465</v>
      </c>
      <c r="AB74" s="84">
        <f t="shared" si="91"/>
        <v>568</v>
      </c>
      <c r="AC74" s="84">
        <f t="shared" si="91"/>
        <v>1326</v>
      </c>
      <c r="AD74" s="84">
        <f t="shared" si="91"/>
        <v>4279</v>
      </c>
      <c r="AE74" s="84">
        <f t="shared" si="91"/>
        <v>4131</v>
      </c>
      <c r="AF74" s="84">
        <f t="shared" si="91"/>
        <v>4279</v>
      </c>
      <c r="AG74" s="84">
        <f t="shared" si="91"/>
        <v>4131</v>
      </c>
      <c r="AH74" s="84">
        <f t="shared" si="91"/>
        <v>4279</v>
      </c>
      <c r="AI74" s="84">
        <f t="shared" si="91"/>
        <v>8606</v>
      </c>
      <c r="AJ74" s="84">
        <f t="shared" si="91"/>
        <v>9019</v>
      </c>
      <c r="AK74" s="84">
        <f t="shared" si="91"/>
        <v>114070</v>
      </c>
      <c r="AL74" s="84">
        <f t="shared" si="91"/>
        <v>438</v>
      </c>
      <c r="AM74" s="84">
        <f t="shared" si="91"/>
        <v>1365</v>
      </c>
      <c r="AN74" s="84">
        <f t="shared" si="91"/>
        <v>2799</v>
      </c>
      <c r="AO74" s="84">
        <f t="shared" si="91"/>
        <v>402</v>
      </c>
      <c r="AP74" s="84">
        <f t="shared" si="91"/>
        <v>194</v>
      </c>
      <c r="AQ74" s="84">
        <f t="shared" si="91"/>
        <v>315</v>
      </c>
      <c r="AR74" s="84">
        <f t="shared" si="91"/>
        <v>345</v>
      </c>
      <c r="AS74" s="84">
        <f t="shared" si="91"/>
        <v>648</v>
      </c>
      <c r="AT74" s="84">
        <f t="shared" si="91"/>
        <v>986</v>
      </c>
      <c r="AU74" s="84">
        <f t="shared" si="91"/>
        <v>278</v>
      </c>
      <c r="AV74" s="84">
        <f t="shared" si="91"/>
        <v>289</v>
      </c>
      <c r="AW74" s="84">
        <f t="shared" si="91"/>
        <v>315</v>
      </c>
      <c r="AX74" s="84">
        <f t="shared" si="91"/>
        <v>648</v>
      </c>
      <c r="AY74" s="84">
        <f t="shared" si="91"/>
        <v>8606</v>
      </c>
      <c r="AZ74" s="84">
        <f t="shared" si="91"/>
        <v>9019</v>
      </c>
      <c r="BA74" s="84">
        <f t="shared" si="91"/>
        <v>8606</v>
      </c>
      <c r="BB74" s="84">
        <f t="shared" si="91"/>
        <v>9019</v>
      </c>
      <c r="BC74" s="84">
        <f t="shared" si="91"/>
        <v>8606</v>
      </c>
      <c r="BD74" s="84">
        <f t="shared" si="91"/>
        <v>648</v>
      </c>
      <c r="BE74" s="84">
        <f t="shared" si="91"/>
        <v>4131</v>
      </c>
      <c r="BF74" s="84">
        <f t="shared" si="91"/>
        <v>4279</v>
      </c>
      <c r="BG74" s="84">
        <f t="shared" si="91"/>
        <v>202</v>
      </c>
      <c r="BH74" s="84">
        <f t="shared" si="91"/>
        <v>312</v>
      </c>
      <c r="BI74" s="84">
        <f t="shared" si="91"/>
        <v>325</v>
      </c>
      <c r="BJ74" s="84">
        <f t="shared" si="91"/>
        <v>729</v>
      </c>
      <c r="BK74" s="84">
        <f t="shared" si="91"/>
        <v>9019</v>
      </c>
      <c r="BL74" s="84">
        <f t="shared" si="91"/>
        <v>8606</v>
      </c>
      <c r="BM74" s="84">
        <f t="shared" si="91"/>
        <v>9019</v>
      </c>
      <c r="BN74" s="84">
        <f t="shared" si="91"/>
        <v>4131</v>
      </c>
      <c r="BO74" s="84">
        <f t="shared" si="91"/>
        <v>2799</v>
      </c>
      <c r="BP74" s="84">
        <f t="shared" si="91"/>
        <v>2712</v>
      </c>
      <c r="BQ74" s="84">
        <f t="shared" si="91"/>
        <v>4279</v>
      </c>
      <c r="BR74" s="84">
        <f t="shared" si="91"/>
        <v>4131</v>
      </c>
      <c r="BS74" s="84">
        <f t="shared" si="91"/>
        <v>2799</v>
      </c>
      <c r="BT74" s="84">
        <f aca="true" t="shared" si="92" ref="BT74:EE74">IF(BT14&gt;=0,BT28,BT56)</f>
        <v>360070</v>
      </c>
      <c r="BU74" s="84">
        <f t="shared" si="92"/>
        <v>360070</v>
      </c>
      <c r="BV74" s="84">
        <f t="shared" si="92"/>
        <v>360070</v>
      </c>
      <c r="BW74" s="84">
        <f t="shared" si="92"/>
        <v>360070</v>
      </c>
      <c r="BX74" s="84">
        <f t="shared" si="92"/>
        <v>360070</v>
      </c>
      <c r="BY74" s="84">
        <f t="shared" si="92"/>
        <v>360070</v>
      </c>
      <c r="BZ74" s="84">
        <f t="shared" si="92"/>
        <v>360070</v>
      </c>
      <c r="CA74" s="84">
        <f t="shared" si="92"/>
        <v>360070</v>
      </c>
      <c r="CB74" s="84">
        <f t="shared" si="92"/>
        <v>360070</v>
      </c>
      <c r="CC74" s="84">
        <f t="shared" si="92"/>
        <v>360070</v>
      </c>
      <c r="CD74" s="84">
        <f t="shared" si="92"/>
        <v>360070</v>
      </c>
      <c r="CE74" s="84">
        <f t="shared" si="92"/>
        <v>360070</v>
      </c>
      <c r="CF74" s="84">
        <f t="shared" si="92"/>
        <v>360070</v>
      </c>
      <c r="CG74" s="84">
        <f t="shared" si="92"/>
        <v>360070</v>
      </c>
      <c r="CH74" s="84">
        <f t="shared" si="92"/>
        <v>360070</v>
      </c>
      <c r="CI74" s="84">
        <f t="shared" si="92"/>
        <v>360070</v>
      </c>
      <c r="CJ74" s="84">
        <f t="shared" si="92"/>
        <v>360070</v>
      </c>
      <c r="CK74" s="84">
        <f t="shared" si="92"/>
        <v>360070</v>
      </c>
      <c r="CL74" s="84">
        <f t="shared" si="92"/>
        <v>360070</v>
      </c>
      <c r="CM74" s="84">
        <f t="shared" si="92"/>
        <v>360070</v>
      </c>
      <c r="CN74" s="84">
        <f t="shared" si="92"/>
        <v>360070</v>
      </c>
      <c r="CO74" s="84">
        <f t="shared" si="92"/>
        <v>360070</v>
      </c>
      <c r="CP74" s="84">
        <f t="shared" si="92"/>
        <v>360070</v>
      </c>
      <c r="CQ74" s="84">
        <f t="shared" si="92"/>
        <v>360070</v>
      </c>
      <c r="CR74" s="84">
        <f t="shared" si="92"/>
        <v>360070</v>
      </c>
      <c r="CS74" s="84">
        <f t="shared" si="92"/>
        <v>360070</v>
      </c>
      <c r="CT74" s="84">
        <f t="shared" si="92"/>
        <v>360070</v>
      </c>
      <c r="CU74" s="84">
        <f t="shared" si="92"/>
        <v>360070</v>
      </c>
      <c r="CV74" s="84">
        <f t="shared" si="92"/>
        <v>360070</v>
      </c>
      <c r="CW74" s="84">
        <f t="shared" si="92"/>
        <v>360070</v>
      </c>
      <c r="CX74" s="84">
        <f t="shared" si="92"/>
        <v>360070</v>
      </c>
      <c r="CY74" s="84">
        <f t="shared" si="92"/>
        <v>360070</v>
      </c>
      <c r="CZ74" s="84">
        <f t="shared" si="92"/>
        <v>360070</v>
      </c>
      <c r="DA74" s="84">
        <f t="shared" si="92"/>
        <v>360070</v>
      </c>
      <c r="DB74" s="84">
        <f t="shared" si="92"/>
        <v>360070</v>
      </c>
      <c r="DC74" s="84">
        <f t="shared" si="92"/>
        <v>360070</v>
      </c>
      <c r="DD74" s="84">
        <f t="shared" si="92"/>
        <v>360070</v>
      </c>
      <c r="DE74" s="84">
        <f t="shared" si="92"/>
        <v>360070</v>
      </c>
      <c r="DF74" s="84">
        <f t="shared" si="92"/>
        <v>360070</v>
      </c>
      <c r="DG74" s="84">
        <f t="shared" si="92"/>
        <v>360070</v>
      </c>
      <c r="DH74" s="84">
        <f t="shared" si="92"/>
        <v>360070</v>
      </c>
      <c r="DI74" s="84">
        <f t="shared" si="92"/>
        <v>360070</v>
      </c>
      <c r="DJ74" s="84">
        <f t="shared" si="92"/>
        <v>360070</v>
      </c>
      <c r="DK74" s="84">
        <f t="shared" si="92"/>
        <v>360070</v>
      </c>
      <c r="DL74" s="84">
        <f t="shared" si="92"/>
        <v>360070</v>
      </c>
      <c r="DM74" s="84">
        <f t="shared" si="92"/>
        <v>360070</v>
      </c>
      <c r="DN74" s="84">
        <f t="shared" si="92"/>
        <v>360070</v>
      </c>
      <c r="DO74" s="84">
        <f t="shared" si="92"/>
        <v>360070</v>
      </c>
      <c r="DP74" s="84">
        <f t="shared" si="92"/>
        <v>360070</v>
      </c>
      <c r="DQ74" s="84">
        <f t="shared" si="92"/>
        <v>360070</v>
      </c>
      <c r="DR74" s="84">
        <f t="shared" si="92"/>
        <v>360070</v>
      </c>
      <c r="DS74" s="84">
        <f t="shared" si="92"/>
        <v>360070</v>
      </c>
      <c r="DT74" s="84">
        <f t="shared" si="92"/>
        <v>360070</v>
      </c>
      <c r="DU74" s="84">
        <f t="shared" si="92"/>
        <v>360070</v>
      </c>
      <c r="DV74" s="84">
        <f t="shared" si="92"/>
        <v>360070</v>
      </c>
      <c r="DW74" s="84">
        <f t="shared" si="92"/>
        <v>360070</v>
      </c>
      <c r="DX74" s="84">
        <f t="shared" si="92"/>
        <v>360070</v>
      </c>
      <c r="DY74" s="84">
        <f t="shared" si="92"/>
        <v>360070</v>
      </c>
      <c r="DZ74" s="84">
        <f t="shared" si="92"/>
        <v>360070</v>
      </c>
      <c r="EA74" s="84">
        <f t="shared" si="92"/>
        <v>360070</v>
      </c>
      <c r="EB74" s="84">
        <f t="shared" si="92"/>
        <v>360070</v>
      </c>
      <c r="EC74" s="84">
        <f t="shared" si="92"/>
        <v>360070</v>
      </c>
      <c r="ED74" s="84">
        <f t="shared" si="92"/>
        <v>360070</v>
      </c>
      <c r="EE74" s="84">
        <f t="shared" si="92"/>
        <v>360070</v>
      </c>
      <c r="EF74" s="84">
        <f aca="true" t="shared" si="93" ref="EF74:GQ74">IF(EF14&gt;=0,EF28,EF56)</f>
        <v>360070</v>
      </c>
      <c r="EG74" s="84">
        <f t="shared" si="93"/>
        <v>360070</v>
      </c>
      <c r="EH74" s="84">
        <f t="shared" si="93"/>
        <v>360070</v>
      </c>
      <c r="EI74" s="84">
        <f t="shared" si="93"/>
        <v>360070</v>
      </c>
      <c r="EJ74" s="84">
        <f t="shared" si="93"/>
        <v>360070</v>
      </c>
      <c r="EK74" s="84">
        <f t="shared" si="93"/>
        <v>360070</v>
      </c>
      <c r="EL74" s="84">
        <f t="shared" si="93"/>
        <v>360070</v>
      </c>
      <c r="EM74" s="84">
        <f t="shared" si="93"/>
        <v>360070</v>
      </c>
      <c r="EN74" s="84">
        <f t="shared" si="93"/>
        <v>360070</v>
      </c>
      <c r="EO74" s="84">
        <f t="shared" si="93"/>
        <v>360070</v>
      </c>
      <c r="EP74" s="84">
        <f t="shared" si="93"/>
        <v>360070</v>
      </c>
      <c r="EQ74" s="84">
        <f t="shared" si="93"/>
        <v>360070</v>
      </c>
      <c r="ER74" s="84">
        <f t="shared" si="93"/>
        <v>360070</v>
      </c>
      <c r="ES74" s="84">
        <f t="shared" si="93"/>
        <v>360070</v>
      </c>
      <c r="ET74" s="84">
        <f t="shared" si="93"/>
        <v>360070</v>
      </c>
      <c r="EU74" s="84">
        <f t="shared" si="93"/>
        <v>360070</v>
      </c>
      <c r="EV74" s="84">
        <f t="shared" si="93"/>
        <v>360070</v>
      </c>
      <c r="EW74" s="84">
        <f t="shared" si="93"/>
        <v>360070</v>
      </c>
      <c r="EX74" s="84">
        <f t="shared" si="93"/>
        <v>360070</v>
      </c>
      <c r="EY74" s="84">
        <f t="shared" si="93"/>
        <v>360070</v>
      </c>
      <c r="EZ74" s="84">
        <f t="shared" si="93"/>
        <v>360070</v>
      </c>
      <c r="FA74" s="84">
        <f t="shared" si="93"/>
        <v>360070</v>
      </c>
      <c r="FB74" s="84">
        <f t="shared" si="93"/>
        <v>360070</v>
      </c>
      <c r="FC74" s="84">
        <f t="shared" si="93"/>
        <v>360070</v>
      </c>
      <c r="FD74" s="84">
        <f t="shared" si="93"/>
        <v>360070</v>
      </c>
      <c r="FE74" s="84">
        <f t="shared" si="93"/>
        <v>360070</v>
      </c>
      <c r="FF74" s="84">
        <f t="shared" si="93"/>
        <v>360070</v>
      </c>
      <c r="FG74" s="84">
        <f t="shared" si="93"/>
        <v>360070</v>
      </c>
      <c r="FH74" s="84">
        <f t="shared" si="93"/>
        <v>360070</v>
      </c>
      <c r="FI74" s="84">
        <f t="shared" si="93"/>
        <v>360070</v>
      </c>
      <c r="FJ74" s="84">
        <f t="shared" si="93"/>
        <v>360070</v>
      </c>
      <c r="FK74" s="84">
        <f t="shared" si="93"/>
        <v>360070</v>
      </c>
      <c r="FL74" s="84">
        <f t="shared" si="93"/>
        <v>360070</v>
      </c>
      <c r="FM74" s="84">
        <f t="shared" si="93"/>
        <v>360070</v>
      </c>
      <c r="FN74" s="84">
        <f t="shared" si="93"/>
        <v>360070</v>
      </c>
      <c r="FO74" s="84">
        <f t="shared" si="93"/>
        <v>360070</v>
      </c>
      <c r="FP74" s="84">
        <f t="shared" si="93"/>
        <v>360070</v>
      </c>
      <c r="FQ74" s="84">
        <f t="shared" si="93"/>
        <v>360070</v>
      </c>
      <c r="FR74" s="84">
        <f t="shared" si="93"/>
        <v>360070</v>
      </c>
      <c r="FS74" s="84">
        <f t="shared" si="93"/>
        <v>360070</v>
      </c>
      <c r="FT74" s="84">
        <f t="shared" si="93"/>
        <v>360070</v>
      </c>
      <c r="FU74" s="84">
        <f t="shared" si="93"/>
        <v>360070</v>
      </c>
      <c r="FV74" s="84">
        <f t="shared" si="93"/>
        <v>360070</v>
      </c>
      <c r="FW74" s="84">
        <f t="shared" si="93"/>
        <v>360070</v>
      </c>
      <c r="FX74" s="84">
        <f t="shared" si="93"/>
        <v>360070</v>
      </c>
      <c r="FY74" s="84">
        <f t="shared" si="93"/>
        <v>360070</v>
      </c>
      <c r="FZ74" s="84">
        <f t="shared" si="93"/>
        <v>360070</v>
      </c>
      <c r="GA74" s="84">
        <f t="shared" si="93"/>
        <v>360070</v>
      </c>
      <c r="GB74" s="84">
        <f t="shared" si="93"/>
        <v>360070</v>
      </c>
      <c r="GC74" s="84">
        <f t="shared" si="93"/>
        <v>360070</v>
      </c>
      <c r="GD74" s="84">
        <f t="shared" si="93"/>
        <v>360070</v>
      </c>
      <c r="GE74" s="84">
        <f t="shared" si="93"/>
        <v>360070</v>
      </c>
      <c r="GF74" s="84">
        <f t="shared" si="93"/>
        <v>360070</v>
      </c>
      <c r="GG74" s="84">
        <f t="shared" si="93"/>
        <v>360070</v>
      </c>
      <c r="GH74" s="84">
        <f t="shared" si="93"/>
        <v>360070</v>
      </c>
      <c r="GI74" s="84">
        <f t="shared" si="93"/>
        <v>360070</v>
      </c>
      <c r="GJ74" s="84">
        <f t="shared" si="93"/>
        <v>360070</v>
      </c>
      <c r="GK74" s="84">
        <f t="shared" si="93"/>
        <v>360070</v>
      </c>
      <c r="GL74" s="84">
        <f t="shared" si="93"/>
        <v>360070</v>
      </c>
      <c r="GM74" s="84">
        <f t="shared" si="93"/>
        <v>360070</v>
      </c>
      <c r="GN74" s="84">
        <f t="shared" si="93"/>
        <v>360070</v>
      </c>
      <c r="GO74" s="84">
        <f t="shared" si="93"/>
        <v>360070</v>
      </c>
      <c r="GP74" s="84">
        <f t="shared" si="93"/>
        <v>360070</v>
      </c>
      <c r="GQ74" s="84">
        <f t="shared" si="93"/>
        <v>360070</v>
      </c>
      <c r="GR74" s="84">
        <f aca="true" t="shared" si="94" ref="GR74:GY74">IF(GR14&gt;=0,GR28,GR56)</f>
        <v>360070</v>
      </c>
      <c r="GS74" s="84">
        <f t="shared" si="94"/>
        <v>360070</v>
      </c>
      <c r="GT74" s="84">
        <f t="shared" si="94"/>
        <v>360070</v>
      </c>
      <c r="GU74" s="84">
        <f t="shared" si="94"/>
        <v>360070</v>
      </c>
      <c r="GV74" s="84">
        <f t="shared" si="94"/>
        <v>360070</v>
      </c>
      <c r="GW74" s="84">
        <f t="shared" si="94"/>
        <v>360070</v>
      </c>
      <c r="GX74" s="84">
        <f t="shared" si="94"/>
        <v>360070</v>
      </c>
      <c r="GY74" s="84">
        <f t="shared" si="94"/>
        <v>360070</v>
      </c>
    </row>
    <row r="76" spans="8:18" ht="12.75">
      <c r="H76" s="36"/>
      <c r="I76" s="36"/>
      <c r="J76" s="36"/>
      <c r="K76" s="36"/>
      <c r="L76" s="36"/>
      <c r="M76" s="36"/>
      <c r="N76" s="36"/>
      <c r="O76" s="36"/>
      <c r="P76" s="36"/>
      <c r="Q76" s="36"/>
      <c r="R76" s="36"/>
    </row>
  </sheetData>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DQ32"/>
  <sheetViews>
    <sheetView workbookViewId="0" topLeftCell="A19">
      <selection activeCell="A2" sqref="A2"/>
    </sheetView>
  </sheetViews>
  <sheetFormatPr defaultColWidth="9.00390625" defaultRowHeight="13.5"/>
  <cols>
    <col min="1" max="1" width="10.625" style="55" customWidth="1"/>
    <col min="2" max="2" width="4.625" style="55" customWidth="1"/>
    <col min="3" max="74" width="4.625" style="7" customWidth="1"/>
    <col min="75" max="81" width="4.625" style="6" customWidth="1"/>
    <col min="82" max="16384" width="9.00390625" style="55" customWidth="1"/>
  </cols>
  <sheetData>
    <row r="1" ht="12.75">
      <c r="A1" s="99" t="s">
        <v>160</v>
      </c>
    </row>
    <row r="2" spans="1:81" ht="12.75">
      <c r="A2" s="53" t="s">
        <v>35</v>
      </c>
      <c r="B2" s="54"/>
      <c r="C2" s="64">
        <v>-39</v>
      </c>
      <c r="D2" s="64">
        <v>-38</v>
      </c>
      <c r="E2" s="64">
        <v>-37</v>
      </c>
      <c r="F2" s="64">
        <v>-36</v>
      </c>
      <c r="G2" s="64">
        <v>-35</v>
      </c>
      <c r="H2" s="64">
        <v>-34</v>
      </c>
      <c r="I2" s="64">
        <v>-33</v>
      </c>
      <c r="J2" s="64">
        <v>-32</v>
      </c>
      <c r="K2" s="64">
        <v>-31</v>
      </c>
      <c r="L2" s="64">
        <v>-30</v>
      </c>
      <c r="M2" s="64">
        <v>-29</v>
      </c>
      <c r="N2" s="64">
        <v>-28</v>
      </c>
      <c r="O2" s="64">
        <v>-27</v>
      </c>
      <c r="P2" s="64">
        <v>-26</v>
      </c>
      <c r="Q2" s="64">
        <v>-25</v>
      </c>
      <c r="R2" s="64">
        <v>-24</v>
      </c>
      <c r="S2" s="64">
        <v>-23</v>
      </c>
      <c r="T2" s="64">
        <v>-22</v>
      </c>
      <c r="U2" s="64">
        <v>-21</v>
      </c>
      <c r="V2" s="64">
        <v>-20</v>
      </c>
      <c r="W2" s="64">
        <v>-19</v>
      </c>
      <c r="X2" s="64">
        <v>-18</v>
      </c>
      <c r="Y2" s="64">
        <v>-17</v>
      </c>
      <c r="Z2" s="64">
        <v>-16</v>
      </c>
      <c r="AA2" s="64">
        <v>-15</v>
      </c>
      <c r="AB2" s="64">
        <v>-14</v>
      </c>
      <c r="AC2" s="64">
        <v>-13</v>
      </c>
      <c r="AD2" s="64">
        <v>-12</v>
      </c>
      <c r="AE2" s="64">
        <v>-11</v>
      </c>
      <c r="AF2" s="64">
        <v>-10</v>
      </c>
      <c r="AG2" s="64">
        <v>-9</v>
      </c>
      <c r="AH2" s="64">
        <v>-8</v>
      </c>
      <c r="AI2" s="64">
        <v>-7</v>
      </c>
      <c r="AJ2" s="64">
        <v>-6</v>
      </c>
      <c r="AK2" s="64">
        <v>-5</v>
      </c>
      <c r="AL2" s="64">
        <v>-4</v>
      </c>
      <c r="AM2" s="64">
        <v>-3</v>
      </c>
      <c r="AN2" s="64">
        <v>-2</v>
      </c>
      <c r="AO2" s="64">
        <v>-1</v>
      </c>
      <c r="AP2" s="64">
        <v>0</v>
      </c>
      <c r="AQ2" s="64">
        <v>1</v>
      </c>
      <c r="AR2" s="64">
        <v>2</v>
      </c>
      <c r="AS2" s="64">
        <v>3</v>
      </c>
      <c r="AT2" s="64">
        <v>4</v>
      </c>
      <c r="AU2" s="64">
        <v>5</v>
      </c>
      <c r="AV2" s="64">
        <v>6</v>
      </c>
      <c r="AW2" s="64">
        <v>7</v>
      </c>
      <c r="AX2" s="64">
        <v>8</v>
      </c>
      <c r="AY2" s="64">
        <v>9</v>
      </c>
      <c r="AZ2" s="64">
        <v>10</v>
      </c>
      <c r="BA2" s="64">
        <v>11</v>
      </c>
      <c r="BB2" s="64">
        <v>12</v>
      </c>
      <c r="BC2" s="64">
        <v>13</v>
      </c>
      <c r="BD2" s="64">
        <v>14</v>
      </c>
      <c r="BE2" s="64">
        <v>15</v>
      </c>
      <c r="BF2" s="64">
        <v>16</v>
      </c>
      <c r="BG2" s="64">
        <v>17</v>
      </c>
      <c r="BH2" s="64">
        <v>18</v>
      </c>
      <c r="BI2" s="64">
        <v>19</v>
      </c>
      <c r="BJ2" s="64">
        <v>20</v>
      </c>
      <c r="BK2" s="64">
        <v>21</v>
      </c>
      <c r="BL2" s="64">
        <v>22</v>
      </c>
      <c r="BM2" s="64">
        <v>23</v>
      </c>
      <c r="BN2" s="64">
        <v>24</v>
      </c>
      <c r="BO2" s="64">
        <v>25</v>
      </c>
      <c r="BP2" s="64">
        <v>26</v>
      </c>
      <c r="BQ2" s="64">
        <v>27</v>
      </c>
      <c r="BR2" s="64">
        <v>28</v>
      </c>
      <c r="BS2" s="64">
        <v>29</v>
      </c>
      <c r="BT2" s="64">
        <v>30</v>
      </c>
      <c r="BU2" s="64">
        <v>31</v>
      </c>
      <c r="BV2" s="64">
        <v>32</v>
      </c>
      <c r="BW2" s="64">
        <v>33</v>
      </c>
      <c r="BX2" s="64">
        <v>34</v>
      </c>
      <c r="BY2" s="64">
        <v>35</v>
      </c>
      <c r="BZ2" s="64">
        <v>36</v>
      </c>
      <c r="CA2" s="64">
        <v>37</v>
      </c>
      <c r="CB2" s="64">
        <v>38</v>
      </c>
      <c r="CC2" s="54">
        <v>39</v>
      </c>
    </row>
    <row r="3" spans="1:81" s="10" customFormat="1" ht="12.75">
      <c r="A3" s="61" t="s">
        <v>36</v>
      </c>
      <c r="B3" s="62" t="s">
        <v>37</v>
      </c>
      <c r="C3" s="62">
        <v>-34.125</v>
      </c>
      <c r="D3" s="62">
        <v>-33.25</v>
      </c>
      <c r="E3" s="62">
        <v>-32.375</v>
      </c>
      <c r="F3" s="62">
        <v>-31.5</v>
      </c>
      <c r="G3" s="62">
        <v>-30.625</v>
      </c>
      <c r="H3" s="62">
        <v>-29.75</v>
      </c>
      <c r="I3" s="62">
        <v>-28.875</v>
      </c>
      <c r="J3" s="62">
        <v>-28</v>
      </c>
      <c r="K3" s="62">
        <v>-27.125</v>
      </c>
      <c r="L3" s="62">
        <v>-26.25</v>
      </c>
      <c r="M3" s="62">
        <v>-25.375</v>
      </c>
      <c r="N3" s="62">
        <v>-24.5</v>
      </c>
      <c r="O3" s="62">
        <v>-23.625</v>
      </c>
      <c r="P3" s="62">
        <v>-22.75</v>
      </c>
      <c r="Q3" s="62">
        <v>-21.875</v>
      </c>
      <c r="R3" s="62">
        <v>-21</v>
      </c>
      <c r="S3" s="62">
        <v>-20.125</v>
      </c>
      <c r="T3" s="62">
        <v>-19.25</v>
      </c>
      <c r="U3" s="62">
        <v>-18.375</v>
      </c>
      <c r="V3" s="62">
        <v>-17.5</v>
      </c>
      <c r="W3" s="62">
        <v>-16.625</v>
      </c>
      <c r="X3" s="62">
        <v>-15.75</v>
      </c>
      <c r="Y3" s="62">
        <v>-14.875</v>
      </c>
      <c r="Z3" s="62">
        <v>-14</v>
      </c>
      <c r="AA3" s="62">
        <v>-13.125</v>
      </c>
      <c r="AB3" s="62">
        <v>-12.25</v>
      </c>
      <c r="AC3" s="62">
        <v>-11.375</v>
      </c>
      <c r="AD3" s="62">
        <v>-10.5</v>
      </c>
      <c r="AE3" s="62">
        <v>-9.625</v>
      </c>
      <c r="AF3" s="62">
        <v>-8.75</v>
      </c>
      <c r="AG3" s="62">
        <v>-7.875</v>
      </c>
      <c r="AH3" s="62">
        <v>-7</v>
      </c>
      <c r="AI3" s="62">
        <v>-6.125</v>
      </c>
      <c r="AJ3" s="62">
        <v>-5.25</v>
      </c>
      <c r="AK3" s="62">
        <v>-4.375</v>
      </c>
      <c r="AL3" s="62">
        <v>-3.5</v>
      </c>
      <c r="AM3" s="62">
        <v>-2.625</v>
      </c>
      <c r="AN3" s="62">
        <v>-1.75</v>
      </c>
      <c r="AO3" s="62">
        <v>-0.875</v>
      </c>
      <c r="AP3" s="62">
        <v>0</v>
      </c>
      <c r="AQ3" s="62">
        <v>0.875</v>
      </c>
      <c r="AR3" s="62">
        <v>1.75</v>
      </c>
      <c r="AS3" s="62">
        <v>2.625</v>
      </c>
      <c r="AT3" s="62">
        <v>3.5</v>
      </c>
      <c r="AU3" s="62">
        <v>4.375</v>
      </c>
      <c r="AV3" s="62">
        <v>5.25</v>
      </c>
      <c r="AW3" s="62">
        <v>6.125</v>
      </c>
      <c r="AX3" s="62">
        <v>7</v>
      </c>
      <c r="AY3" s="62">
        <v>7.875</v>
      </c>
      <c r="AZ3" s="62">
        <v>8.75</v>
      </c>
      <c r="BA3" s="62">
        <v>9.625</v>
      </c>
      <c r="BB3" s="62">
        <v>10.5</v>
      </c>
      <c r="BC3" s="62">
        <v>11.375</v>
      </c>
      <c r="BD3" s="62">
        <v>12.25</v>
      </c>
      <c r="BE3" s="62">
        <v>13.125</v>
      </c>
      <c r="BF3" s="62">
        <v>14</v>
      </c>
      <c r="BG3" s="62">
        <v>14.875</v>
      </c>
      <c r="BH3" s="62">
        <v>15.75</v>
      </c>
      <c r="BI3" s="62">
        <v>16.625</v>
      </c>
      <c r="BJ3" s="62">
        <v>17.5</v>
      </c>
      <c r="BK3" s="62">
        <v>18.375</v>
      </c>
      <c r="BL3" s="62">
        <v>19.25</v>
      </c>
      <c r="BM3" s="62">
        <v>20.125</v>
      </c>
      <c r="BN3" s="62">
        <v>21</v>
      </c>
      <c r="BO3" s="62">
        <v>21.875</v>
      </c>
      <c r="BP3" s="62">
        <v>22.75</v>
      </c>
      <c r="BQ3" s="62">
        <v>23.625</v>
      </c>
      <c r="BR3" s="62">
        <v>24.5</v>
      </c>
      <c r="BS3" s="62">
        <v>25.375</v>
      </c>
      <c r="BT3" s="62">
        <v>26.25</v>
      </c>
      <c r="BU3" s="62">
        <v>27.125</v>
      </c>
      <c r="BV3" s="62">
        <v>28</v>
      </c>
      <c r="BW3" s="62">
        <v>28.875</v>
      </c>
      <c r="BX3" s="62">
        <v>29.75</v>
      </c>
      <c r="BY3" s="62">
        <v>30.625</v>
      </c>
      <c r="BZ3" s="62">
        <v>31.5</v>
      </c>
      <c r="CA3" s="62">
        <v>32.375</v>
      </c>
      <c r="CB3" s="62">
        <v>33.25</v>
      </c>
      <c r="CC3" s="62">
        <v>34.125</v>
      </c>
    </row>
    <row r="4" spans="1:81" s="2" customFormat="1" ht="25.5">
      <c r="A4" s="56" t="s">
        <v>38</v>
      </c>
      <c r="B4" s="54" t="s">
        <v>39</v>
      </c>
      <c r="C4" s="20">
        <v>267.45165557648363</v>
      </c>
      <c r="D4" s="20">
        <v>272.05846663697685</v>
      </c>
      <c r="E4" s="20">
        <v>276.97836404047126</v>
      </c>
      <c r="F4" s="20">
        <v>282.23542364278444</v>
      </c>
      <c r="G4" s="20">
        <v>287.85655424697563</v>
      </c>
      <c r="H4" s="20">
        <v>293.8719116230827</v>
      </c>
      <c r="I4" s="20">
        <v>300.31542128965674</v>
      </c>
      <c r="J4" s="20">
        <v>307.22531394289416</v>
      </c>
      <c r="K4" s="20">
        <v>314.64485387145425</v>
      </c>
      <c r="L4" s="20">
        <v>322.6231491164635</v>
      </c>
      <c r="M4" s="20">
        <v>331.21619165336244</v>
      </c>
      <c r="N4" s="20">
        <v>340.4880311829127</v>
      </c>
      <c r="O4" s="20">
        <v>350.51231286205086</v>
      </c>
      <c r="P4" s="20">
        <v>361.37409990330576</v>
      </c>
      <c r="Q4" s="20">
        <v>373.17219437678693</v>
      </c>
      <c r="R4" s="20">
        <v>386.02192186372133</v>
      </c>
      <c r="S4" s="20">
        <v>400.05884907596095</v>
      </c>
      <c r="T4" s="20">
        <v>415.4432787437912</v>
      </c>
      <c r="U4" s="20">
        <v>432.3662380439319</v>
      </c>
      <c r="V4" s="20">
        <v>451.057132337543</v>
      </c>
      <c r="W4" s="20">
        <v>471.7938987818218</v>
      </c>
      <c r="X4" s="20">
        <v>494.9165834091634</v>
      </c>
      <c r="Y4" s="20">
        <v>520.8455731769758</v>
      </c>
      <c r="Z4" s="20">
        <v>550.1068763098107</v>
      </c>
      <c r="AA4" s="20">
        <v>583.3675602319855</v>
      </c>
      <c r="AB4" s="20">
        <v>621.486170408268</v>
      </c>
      <c r="AC4" s="20">
        <v>665.5870296883908</v>
      </c>
      <c r="AD4" s="20">
        <v>717.1714859899029</v>
      </c>
      <c r="AE4" s="20">
        <v>778.290355053847</v>
      </c>
      <c r="AF4" s="20">
        <v>851.8206033848894</v>
      </c>
      <c r="AG4" s="20">
        <v>941.9282418805392</v>
      </c>
      <c r="AH4" s="20">
        <v>1054.880411468795</v>
      </c>
      <c r="AI4" s="20">
        <v>1200.5622614419585</v>
      </c>
      <c r="AJ4" s="20">
        <v>1395.5271638999184</v>
      </c>
      <c r="AK4" s="20">
        <v>1669.7598412435755</v>
      </c>
      <c r="AL4" s="20">
        <v>2083.7672085977997</v>
      </c>
      <c r="AM4" s="20">
        <v>2780.6679325189248</v>
      </c>
      <c r="AN4" s="20">
        <v>4200.251059776767</v>
      </c>
      <c r="AO4" s="20">
        <v>8674.540963195797</v>
      </c>
      <c r="AP4" s="20">
        <v>114102.38800219484</v>
      </c>
      <c r="AQ4" s="20">
        <v>9088.084562599326</v>
      </c>
      <c r="AR4" s="20">
        <v>4348.23578503195</v>
      </c>
      <c r="AS4" s="20">
        <v>2867.9392700420926</v>
      </c>
      <c r="AT4" s="20">
        <v>2145.3145309799997</v>
      </c>
      <c r="AU4" s="20">
        <v>1717.2911981423974</v>
      </c>
      <c r="AV4" s="20">
        <v>1434.2933080863027</v>
      </c>
      <c r="AW4" s="20">
        <v>1233.348749828255</v>
      </c>
      <c r="AX4" s="20">
        <v>1083.335769450325</v>
      </c>
      <c r="AY4" s="20">
        <v>967.1065558964718</v>
      </c>
      <c r="AZ4" s="20">
        <v>874.4359315727833</v>
      </c>
      <c r="BA4" s="20">
        <v>798.8481242126744</v>
      </c>
      <c r="BB4" s="20">
        <v>736.0425606130617</v>
      </c>
      <c r="BC4" s="20">
        <v>683.0514247670005</v>
      </c>
      <c r="BD4" s="20">
        <v>637.7604027316098</v>
      </c>
      <c r="BE4" s="20">
        <v>598.6225591048355</v>
      </c>
      <c r="BF4" s="20">
        <v>564.4799090908093</v>
      </c>
      <c r="BG4" s="20">
        <v>534.4485437236423</v>
      </c>
      <c r="BH4" s="20">
        <v>507.8419168509502</v>
      </c>
      <c r="BI4" s="20">
        <v>484.11885987216704</v>
      </c>
      <c r="BJ4" s="20">
        <v>462.8469276521183</v>
      </c>
      <c r="BK4" s="20">
        <v>443.67649765596315</v>
      </c>
      <c r="BL4" s="20">
        <v>426.3218002018126</v>
      </c>
      <c r="BM4" s="20">
        <v>410.547023468195</v>
      </c>
      <c r="BN4" s="20">
        <v>396.1558619011127</v>
      </c>
      <c r="BO4" s="20">
        <v>382.98360626545906</v>
      </c>
      <c r="BP4" s="20">
        <v>370.89098971195534</v>
      </c>
      <c r="BQ4" s="20">
        <v>359.7595334736249</v>
      </c>
      <c r="BR4" s="20">
        <v>349.48780882622765</v>
      </c>
      <c r="BS4" s="20">
        <v>339.98844333903753</v>
      </c>
      <c r="BT4" s="20">
        <v>331.1858489013595</v>
      </c>
      <c r="BU4" s="20">
        <v>323.01424975921964</v>
      </c>
      <c r="BV4" s="20">
        <v>315.41621500685307</v>
      </c>
      <c r="BW4" s="20">
        <v>308.34133249333223</v>
      </c>
      <c r="BX4" s="20">
        <v>301.7452309568744</v>
      </c>
      <c r="BY4" s="20">
        <v>295.5886760251966</v>
      </c>
      <c r="BZ4" s="20">
        <v>289.8368886444386</v>
      </c>
      <c r="CA4" s="20">
        <v>284.4589427367758</v>
      </c>
      <c r="CB4" s="20">
        <v>279.42725888503253</v>
      </c>
      <c r="CC4" s="64">
        <v>274.71716589555786</v>
      </c>
    </row>
    <row r="5" spans="1:81" ht="25.5">
      <c r="A5" s="56" t="s">
        <v>154</v>
      </c>
      <c r="B5" s="54" t="s">
        <v>41</v>
      </c>
      <c r="C5" s="20">
        <v>195.0800460015931</v>
      </c>
      <c r="D5" s="20">
        <v>199.864291228579</v>
      </c>
      <c r="E5" s="20">
        <v>204.96157242596558</v>
      </c>
      <c r="F5" s="20">
        <v>210.39557913761723</v>
      </c>
      <c r="G5" s="20">
        <v>216.1928464942528</v>
      </c>
      <c r="H5" s="20">
        <v>222.3831697193467</v>
      </c>
      <c r="I5" s="20">
        <v>229.0001281223074</v>
      </c>
      <c r="J5" s="20">
        <v>236.0816193141524</v>
      </c>
      <c r="K5" s="20">
        <v>243.67058863110498</v>
      </c>
      <c r="L5" s="20">
        <v>251.8158386511522</v>
      </c>
      <c r="M5" s="20">
        <v>260.5730699581927</v>
      </c>
      <c r="N5" s="20">
        <v>270.00605372017867</v>
      </c>
      <c r="O5" s="20">
        <v>280.18817001193776</v>
      </c>
      <c r="P5" s="20">
        <v>291.20422971043234</v>
      </c>
      <c r="Q5" s="20">
        <v>303.1527953897111</v>
      </c>
      <c r="R5" s="20">
        <v>316.14896456575616</v>
      </c>
      <c r="S5" s="20">
        <v>330.32808821844975</v>
      </c>
      <c r="T5" s="20">
        <v>345.85026397785396</v>
      </c>
      <c r="U5" s="20">
        <v>362.90632483238295</v>
      </c>
      <c r="V5" s="20">
        <v>381.7254919039048</v>
      </c>
      <c r="W5" s="20">
        <v>402.58552766978397</v>
      </c>
      <c r="X5" s="20">
        <v>425.82631268226396</v>
      </c>
      <c r="Y5" s="20">
        <v>451.8680764780463</v>
      </c>
      <c r="Z5" s="20">
        <v>481.23667767073783</v>
      </c>
      <c r="AA5" s="20">
        <v>514.5990414420045</v>
      </c>
      <c r="AB5" s="20">
        <v>552.813577145967</v>
      </c>
      <c r="AC5" s="20">
        <v>597.0044776979006</v>
      </c>
      <c r="AD5" s="20">
        <v>648.6729662434196</v>
      </c>
      <c r="AE5" s="20">
        <v>709.8697382559387</v>
      </c>
      <c r="AF5" s="20">
        <v>783.4716438789983</v>
      </c>
      <c r="AG5" s="20">
        <v>873.6445811200699</v>
      </c>
      <c r="AH5" s="20">
        <v>986.6555803359478</v>
      </c>
      <c r="AI5" s="20">
        <v>1132.389682374786</v>
      </c>
      <c r="AJ5" s="20">
        <v>1327.4001520664374</v>
      </c>
      <c r="AK5" s="20">
        <v>1601.671605045515</v>
      </c>
      <c r="AL5" s="20">
        <v>2015.7108496065716</v>
      </c>
      <c r="AM5" s="20">
        <v>2712.6364445326226</v>
      </c>
      <c r="AN5" s="20">
        <v>4132.237327237466</v>
      </c>
      <c r="AO5" s="20">
        <v>8606.537758807544</v>
      </c>
      <c r="AP5" s="20">
        <v>114170.35015366548</v>
      </c>
      <c r="AQ5" s="20">
        <v>9020.081643777969</v>
      </c>
      <c r="AR5" s="20">
        <v>4280.22297542099</v>
      </c>
      <c r="AS5" s="20">
        <v>2799.909682676049</v>
      </c>
      <c r="AT5" s="20">
        <v>2077.261391087837</v>
      </c>
      <c r="AU5" s="20">
        <v>1649.2078412467197</v>
      </c>
      <c r="AV5" s="20">
        <v>1366.1731788522845</v>
      </c>
      <c r="AW5" s="20">
        <v>1165.1854015677923</v>
      </c>
      <c r="AX5" s="20">
        <v>1015.1228642944241</v>
      </c>
      <c r="AY5" s="20">
        <v>898.8378655871863</v>
      </c>
      <c r="AZ5" s="20">
        <v>806.1053389926194</v>
      </c>
      <c r="BA5" s="20">
        <v>730.4496254381261</v>
      </c>
      <c r="BB5" s="20">
        <v>667.5702675846322</v>
      </c>
      <c r="BC5" s="20">
        <v>614.4995687082825</v>
      </c>
      <c r="BD5" s="20">
        <v>569.1233379655337</v>
      </c>
      <c r="BE5" s="20">
        <v>529.8947676742674</v>
      </c>
      <c r="BF5" s="20">
        <v>495.6560057243324</v>
      </c>
      <c r="BG5" s="20">
        <v>465.523281790735</v>
      </c>
      <c r="BH5" s="20">
        <v>438.8101942151321</v>
      </c>
      <c r="BI5" s="20">
        <v>414.97572607061636</v>
      </c>
      <c r="BJ5" s="20">
        <v>393.5875909926339</v>
      </c>
      <c r="BK5" s="20">
        <v>374.2963333455682</v>
      </c>
      <c r="BL5" s="20">
        <v>356.8163585690442</v>
      </c>
      <c r="BM5" s="20">
        <v>340.91203892458736</v>
      </c>
      <c r="BN5" s="20">
        <v>326.3872623411141</v>
      </c>
      <c r="BO5" s="20">
        <v>313.0775231150125</v>
      </c>
      <c r="BP5" s="20">
        <v>300.84376774344855</v>
      </c>
      <c r="BQ5" s="20">
        <v>289.5677417971931</v>
      </c>
      <c r="BR5" s="20">
        <v>279.14825210818026</v>
      </c>
      <c r="BS5" s="20">
        <v>269.4981725870827</v>
      </c>
      <c r="BT5" s="20">
        <v>260.542173691232</v>
      </c>
      <c r="BU5" s="20">
        <v>252.21474949117035</v>
      </c>
      <c r="BV5" s="20">
        <v>244.45875158311262</v>
      </c>
      <c r="BW5" s="20">
        <v>237.2240618208006</v>
      </c>
      <c r="BX5" s="20">
        <v>230.46661565628813</v>
      </c>
      <c r="BY5" s="20">
        <v>224.14749705844937</v>
      </c>
      <c r="BZ5" s="20">
        <v>218.23225755378834</v>
      </c>
      <c r="CA5" s="20">
        <v>212.69031362125077</v>
      </c>
      <c r="CB5" s="20">
        <v>207.49444000312707</v>
      </c>
      <c r="CC5" s="64">
        <v>202.62033038867025</v>
      </c>
    </row>
    <row r="6" spans="1:81" s="10" customFormat="1" ht="25.5">
      <c r="A6" s="63" t="s">
        <v>42</v>
      </c>
      <c r="B6" s="62" t="s">
        <v>43</v>
      </c>
      <c r="C6" s="62">
        <v>23.13267996398084</v>
      </c>
      <c r="D6" s="62">
        <v>22.689562672174723</v>
      </c>
      <c r="E6" s="62">
        <v>22.235228467328156</v>
      </c>
      <c r="F6" s="62">
        <v>21.769984872453925</v>
      </c>
      <c r="G6" s="62">
        <v>21.294137662516462</v>
      </c>
      <c r="H6" s="62">
        <v>20.80799019475902</v>
      </c>
      <c r="I6" s="62">
        <v>20.311840295126196</v>
      </c>
      <c r="J6" s="62">
        <v>19.80598361572396</v>
      </c>
      <c r="K6" s="62">
        <v>19.29071057281726</v>
      </c>
      <c r="L6" s="62">
        <v>18.766307765327024</v>
      </c>
      <c r="M6" s="62">
        <v>18.233055464861728</v>
      </c>
      <c r="N6" s="62">
        <v>17.691230551138247</v>
      </c>
      <c r="O6" s="62">
        <v>17.14110355119766</v>
      </c>
      <c r="P6" s="62">
        <v>16.58293964015703</v>
      </c>
      <c r="Q6" s="62">
        <v>16.01699670883274</v>
      </c>
      <c r="R6" s="62">
        <v>15.443528845029954</v>
      </c>
      <c r="S6" s="62">
        <v>14.862780996705188</v>
      </c>
      <c r="T6" s="62">
        <v>14.274993456623848</v>
      </c>
      <c r="U6" s="62">
        <v>13.680398512396911</v>
      </c>
      <c r="V6" s="62">
        <v>13.07922200531942</v>
      </c>
      <c r="W6" s="62">
        <v>12.471682446739274</v>
      </c>
      <c r="X6" s="62">
        <v>11.85798965198524</v>
      </c>
      <c r="Y6" s="62">
        <v>11.238347288958161</v>
      </c>
      <c r="Z6" s="62">
        <v>10.612951027163827</v>
      </c>
      <c r="AA6" s="62">
        <v>9.981987176068765</v>
      </c>
      <c r="AB6" s="62">
        <v>9.3456362116835</v>
      </c>
      <c r="AC6" s="62">
        <v>8.70406847576749</v>
      </c>
      <c r="AD6" s="62">
        <v>8.05744622694196</v>
      </c>
      <c r="AE6" s="62">
        <v>7.405923731038055</v>
      </c>
      <c r="AF6" s="62">
        <v>6.749646854945082</v>
      </c>
      <c r="AG6" s="62">
        <v>6.088750686192845</v>
      </c>
      <c r="AH6" s="62">
        <v>5.423364010813467</v>
      </c>
      <c r="AI6" s="62">
        <v>4.753604456573171</v>
      </c>
      <c r="AJ6" s="62">
        <v>4.079580983395663</v>
      </c>
      <c r="AK6" s="62">
        <v>3.4013939106201447</v>
      </c>
      <c r="AL6" s="62">
        <v>2.719132457366897</v>
      </c>
      <c r="AM6" s="62">
        <v>2.0328771975819677</v>
      </c>
      <c r="AN6" s="62">
        <v>1.3426980544205975</v>
      </c>
      <c r="AO6" s="62">
        <v>0.6486547412166085</v>
      </c>
      <c r="AP6" s="62">
        <v>-0.04920231328246051</v>
      </c>
      <c r="AQ6" s="62">
        <v>-0.7087223108993166</v>
      </c>
      <c r="AR6" s="62">
        <v>-1.4190269352767653</v>
      </c>
      <c r="AS6" s="62">
        <v>-2.1330394068271628</v>
      </c>
      <c r="AT6" s="62">
        <v>-2.850697326368868</v>
      </c>
      <c r="AU6" s="62">
        <v>-3.571946053229898</v>
      </c>
      <c r="AV6" s="62">
        <v>-4.296737254929821</v>
      </c>
      <c r="AW6" s="62">
        <v>-5.025029482230474</v>
      </c>
      <c r="AX6" s="62">
        <v>-5.756788259366694</v>
      </c>
      <c r="AY6" s="62">
        <v>-6.4919867064900725</v>
      </c>
      <c r="AZ6" s="62">
        <v>-7.230604645556177</v>
      </c>
      <c r="BA6" s="62">
        <v>-7.972629256897818</v>
      </c>
      <c r="BB6" s="62">
        <v>-8.71805629219202</v>
      </c>
      <c r="BC6" s="62">
        <v>-9.46688819996937</v>
      </c>
      <c r="BD6" s="62">
        <v>-10.219618629854722</v>
      </c>
      <c r="BE6" s="62">
        <v>-10.97694031241607</v>
      </c>
      <c r="BF6" s="62">
        <v>-11.739036913065387</v>
      </c>
      <c r="BG6" s="62">
        <v>-12.506115659693737</v>
      </c>
      <c r="BH6" s="62">
        <v>-13.278407437856673</v>
      </c>
      <c r="BI6" s="62">
        <v>-14.056170773439144</v>
      </c>
      <c r="BJ6" s="62">
        <v>-14.839692248875188</v>
      </c>
      <c r="BK6" s="62">
        <v>-15.62929199621562</v>
      </c>
      <c r="BL6" s="62">
        <v>-16.42532567693167</v>
      </c>
      <c r="BM6" s="62">
        <v>-17.2281861447136</v>
      </c>
      <c r="BN6" s="62">
        <v>-18.038313226207745</v>
      </c>
      <c r="BO6" s="62">
        <v>-18.856193404821735</v>
      </c>
      <c r="BP6" s="62">
        <v>-19.6823688796846</v>
      </c>
      <c r="BQ6" s="62">
        <v>-20.51744449269433</v>
      </c>
      <c r="BR6" s="62">
        <v>-21.362095957539307</v>
      </c>
      <c r="BS6" s="62">
        <v>-22.21708073217743</v>
      </c>
      <c r="BT6" s="62">
        <v>-23.083250632856153</v>
      </c>
      <c r="BU6" s="62">
        <v>-23.96156585079806</v>
      </c>
      <c r="BV6" s="62">
        <v>-24.85311550577215</v>
      </c>
      <c r="BW6" s="62">
        <v>-25.759139338421026</v>
      </c>
      <c r="BX6" s="62">
        <v>-26.681058409626793</v>
      </c>
      <c r="BY6" s="62">
        <v>-27.620509701198753</v>
      </c>
      <c r="BZ6" s="62">
        <v>-28.579396408188046</v>
      </c>
      <c r="CA6" s="62">
        <v>-29.559945216725165</v>
      </c>
      <c r="CB6" s="62">
        <v>-30.564791517976058</v>
      </c>
      <c r="CC6" s="62">
        <v>-31.597086541887347</v>
      </c>
    </row>
    <row r="7" spans="1:81" s="10" customFormat="1" ht="25.5">
      <c r="A7" s="63" t="s">
        <v>44</v>
      </c>
      <c r="B7" s="62" t="s">
        <v>45</v>
      </c>
      <c r="C7" s="62">
        <v>30.823341647751253</v>
      </c>
      <c r="D7" s="62">
        <v>29.829481509658823</v>
      </c>
      <c r="E7" s="62">
        <v>28.859905503760185</v>
      </c>
      <c r="F7" s="62">
        <v>27.911985650712108</v>
      </c>
      <c r="G7" s="62">
        <v>26.98350057212548</v>
      </c>
      <c r="H7" s="62">
        <v>26.072552838209702</v>
      </c>
      <c r="I7" s="62">
        <v>25.177512274374536</v>
      </c>
      <c r="J7" s="62">
        <v>24.29696318320233</v>
      </c>
      <c r="K7" s="62">
        <v>23.429670434773964</v>
      </c>
      <c r="L7" s="62">
        <v>22.57455057713426</v>
      </c>
      <c r="M7" s="62">
        <v>21.73064659655288</v>
      </c>
      <c r="N7" s="62">
        <v>20.897110960459646</v>
      </c>
      <c r="O7" s="62">
        <v>20.073189838783243</v>
      </c>
      <c r="P7" s="62">
        <v>19.258211096019224</v>
      </c>
      <c r="Q7" s="62">
        <v>18.45157286173897</v>
      </c>
      <c r="R7" s="62">
        <v>17.652734774658636</v>
      </c>
      <c r="S7" s="62">
        <v>16.861212773133772</v>
      </c>
      <c r="T7" s="62">
        <v>16.076570006080743</v>
      </c>
      <c r="U7" s="62">
        <v>15.29841386889407</v>
      </c>
      <c r="V7" s="62">
        <v>14.52639065208976</v>
      </c>
      <c r="W7" s="62">
        <v>13.760181127479878</v>
      </c>
      <c r="X7" s="62">
        <v>12.999499683231363</v>
      </c>
      <c r="Y7" s="62">
        <v>12.244088284239238</v>
      </c>
      <c r="Z7" s="62">
        <v>11.493715546067747</v>
      </c>
      <c r="AA7" s="62">
        <v>10.748175412733676</v>
      </c>
      <c r="AB7" s="62">
        <v>10.007283867422805</v>
      </c>
      <c r="AC7" s="62">
        <v>9.27082980002874</v>
      </c>
      <c r="AD7" s="62">
        <v>8.538015125996669</v>
      </c>
      <c r="AE7" s="62">
        <v>7.808600429453775</v>
      </c>
      <c r="AF7" s="62">
        <v>7.082588462306692</v>
      </c>
      <c r="AG7" s="62">
        <v>6.35999155722364</v>
      </c>
      <c r="AH7" s="62">
        <v>5.640827825633799</v>
      </c>
      <c r="AI7" s="62">
        <v>4.925122563448345</v>
      </c>
      <c r="AJ7" s="62">
        <v>4.212908623676376</v>
      </c>
      <c r="AK7" s="62">
        <v>3.5042252789993316</v>
      </c>
      <c r="AL7" s="62">
        <v>2.7991181324810395</v>
      </c>
      <c r="AM7" s="62">
        <v>2.0976395465810693</v>
      </c>
      <c r="AN7" s="62">
        <v>1.3998485760584687</v>
      </c>
      <c r="AO7" s="62">
        <v>0.7058099149182959</v>
      </c>
      <c r="AP7" s="62">
        <v>0.015596365540951208</v>
      </c>
      <c r="AQ7" s="62">
        <v>-0.6190786437159834</v>
      </c>
      <c r="AR7" s="62">
        <v>-1.2968037083042785</v>
      </c>
      <c r="AS7" s="62">
        <v>-1.970601131497211</v>
      </c>
      <c r="AT7" s="62">
        <v>-2.640406127689454</v>
      </c>
      <c r="AU7" s="62">
        <v>-3.306145291248331</v>
      </c>
      <c r="AV7" s="62">
        <v>-3.967735153574638</v>
      </c>
      <c r="AW7" s="62">
        <v>-4.625083200613327</v>
      </c>
      <c r="AX7" s="62">
        <v>-5.27808788163033</v>
      </c>
      <c r="AY7" s="62">
        <v>-5.926639095157891</v>
      </c>
      <c r="AZ7" s="62">
        <v>-6.570617186390658</v>
      </c>
      <c r="BA7" s="62">
        <v>-7.209894390236995</v>
      </c>
      <c r="BB7" s="62">
        <v>-7.844334785316392</v>
      </c>
      <c r="BC7" s="62">
        <v>-8.473793260107968</v>
      </c>
      <c r="BD7" s="62">
        <v>-9.09811741057317</v>
      </c>
      <c r="BE7" s="62">
        <v>-9.7171460000836</v>
      </c>
      <c r="BF7" s="62">
        <v>-10.330710840723082</v>
      </c>
      <c r="BG7" s="62">
        <v>-10.938634265941175</v>
      </c>
      <c r="BH7" s="62">
        <v>-11.540733447076736</v>
      </c>
      <c r="BI7" s="62">
        <v>-12.136815905119603</v>
      </c>
      <c r="BJ7" s="62">
        <v>-12.7266833347385</v>
      </c>
      <c r="BK7" s="62">
        <v>-13.310129072315918</v>
      </c>
      <c r="BL7" s="62">
        <v>-13.886940455937085</v>
      </c>
      <c r="BM7" s="62">
        <v>-14.456897766393462</v>
      </c>
      <c r="BN7" s="62">
        <v>-15.019774640184204</v>
      </c>
      <c r="BO7" s="62">
        <v>-15.575337509456505</v>
      </c>
      <c r="BP7" s="62">
        <v>-16.12334848033445</v>
      </c>
      <c r="BQ7" s="62">
        <v>-16.663562342271227</v>
      </c>
      <c r="BR7" s="62">
        <v>-17.195727504531796</v>
      </c>
      <c r="BS7" s="62">
        <v>-17.719588915113057</v>
      </c>
      <c r="BT7" s="62">
        <v>-18.234884117655657</v>
      </c>
      <c r="BU7" s="62">
        <v>-18.741347676696282</v>
      </c>
      <c r="BV7" s="62">
        <v>-19.23870725900287</v>
      </c>
      <c r="BW7" s="62">
        <v>-19.726688102297263</v>
      </c>
      <c r="BX7" s="62">
        <v>-20.205009619750836</v>
      </c>
      <c r="BY7" s="62">
        <v>-20.673388930981478</v>
      </c>
      <c r="BZ7" s="62">
        <v>-21.131538984714176</v>
      </c>
      <c r="CA7" s="62">
        <v>-21.57916916958406</v>
      </c>
      <c r="CB7" s="62">
        <v>-22.01598595018709</v>
      </c>
      <c r="CC7" s="62">
        <v>-22.441694525181443</v>
      </c>
    </row>
    <row r="10" ht="12.75">
      <c r="A10" s="100" t="s">
        <v>133</v>
      </c>
    </row>
    <row r="11" spans="1:42" ht="25.5">
      <c r="A11" s="56" t="s">
        <v>40</v>
      </c>
      <c r="B11" s="54" t="s">
        <v>41</v>
      </c>
      <c r="C11" s="20">
        <f>ROUND(C5,0)</f>
        <v>195</v>
      </c>
      <c r="D11" s="20">
        <f aca="true" t="shared" si="0" ref="D11:AP11">ROUND(D5,0)</f>
        <v>200</v>
      </c>
      <c r="E11" s="20">
        <f t="shared" si="0"/>
        <v>205</v>
      </c>
      <c r="F11" s="20">
        <f t="shared" si="0"/>
        <v>210</v>
      </c>
      <c r="G11" s="20">
        <f t="shared" si="0"/>
        <v>216</v>
      </c>
      <c r="H11" s="20">
        <f t="shared" si="0"/>
        <v>222</v>
      </c>
      <c r="I11" s="20">
        <f t="shared" si="0"/>
        <v>229</v>
      </c>
      <c r="J11" s="20">
        <f t="shared" si="0"/>
        <v>236</v>
      </c>
      <c r="K11" s="20">
        <f t="shared" si="0"/>
        <v>244</v>
      </c>
      <c r="L11" s="20">
        <f t="shared" si="0"/>
        <v>252</v>
      </c>
      <c r="M11" s="20">
        <f t="shared" si="0"/>
        <v>261</v>
      </c>
      <c r="N11" s="20">
        <f t="shared" si="0"/>
        <v>270</v>
      </c>
      <c r="O11" s="20">
        <f t="shared" si="0"/>
        <v>280</v>
      </c>
      <c r="P11" s="20">
        <f t="shared" si="0"/>
        <v>291</v>
      </c>
      <c r="Q11" s="20">
        <f t="shared" si="0"/>
        <v>303</v>
      </c>
      <c r="R11" s="20">
        <f t="shared" si="0"/>
        <v>316</v>
      </c>
      <c r="S11" s="20">
        <f t="shared" si="0"/>
        <v>330</v>
      </c>
      <c r="T11" s="20">
        <f t="shared" si="0"/>
        <v>346</v>
      </c>
      <c r="U11" s="20">
        <f t="shared" si="0"/>
        <v>363</v>
      </c>
      <c r="V11" s="20">
        <f t="shared" si="0"/>
        <v>382</v>
      </c>
      <c r="W11" s="20">
        <f t="shared" si="0"/>
        <v>403</v>
      </c>
      <c r="X11" s="20">
        <f t="shared" si="0"/>
        <v>426</v>
      </c>
      <c r="Y11" s="20">
        <f t="shared" si="0"/>
        <v>452</v>
      </c>
      <c r="Z11" s="20">
        <f t="shared" si="0"/>
        <v>481</v>
      </c>
      <c r="AA11" s="20">
        <f t="shared" si="0"/>
        <v>515</v>
      </c>
      <c r="AB11" s="20">
        <f t="shared" si="0"/>
        <v>553</v>
      </c>
      <c r="AC11" s="20">
        <f t="shared" si="0"/>
        <v>597</v>
      </c>
      <c r="AD11" s="20">
        <f t="shared" si="0"/>
        <v>649</v>
      </c>
      <c r="AE11" s="20">
        <f t="shared" si="0"/>
        <v>710</v>
      </c>
      <c r="AF11" s="20">
        <f t="shared" si="0"/>
        <v>783</v>
      </c>
      <c r="AG11" s="20">
        <f t="shared" si="0"/>
        <v>874</v>
      </c>
      <c r="AH11" s="20">
        <f t="shared" si="0"/>
        <v>987</v>
      </c>
      <c r="AI11" s="20">
        <f t="shared" si="0"/>
        <v>1132</v>
      </c>
      <c r="AJ11" s="20">
        <f t="shared" si="0"/>
        <v>1327</v>
      </c>
      <c r="AK11" s="20">
        <f t="shared" si="0"/>
        <v>1602</v>
      </c>
      <c r="AL11" s="20">
        <f t="shared" si="0"/>
        <v>2016</v>
      </c>
      <c r="AM11" s="20">
        <f t="shared" si="0"/>
        <v>2713</v>
      </c>
      <c r="AN11" s="20">
        <f t="shared" si="0"/>
        <v>4132</v>
      </c>
      <c r="AO11" s="20">
        <f t="shared" si="0"/>
        <v>8607</v>
      </c>
      <c r="AP11" s="20">
        <f t="shared" si="0"/>
        <v>114170</v>
      </c>
    </row>
    <row r="12" spans="1:81" s="10" customFormat="1" ht="25.5">
      <c r="A12" s="63" t="s">
        <v>42</v>
      </c>
      <c r="B12" s="62" t="s">
        <v>43</v>
      </c>
      <c r="C12" s="89">
        <f>+C6</f>
        <v>23.13267996398084</v>
      </c>
      <c r="D12" s="89">
        <f aca="true" t="shared" si="1" ref="D12:AP12">+D6</f>
        <v>22.689562672174723</v>
      </c>
      <c r="E12" s="89">
        <f t="shared" si="1"/>
        <v>22.235228467328156</v>
      </c>
      <c r="F12" s="89">
        <f t="shared" si="1"/>
        <v>21.769984872453925</v>
      </c>
      <c r="G12" s="89">
        <f t="shared" si="1"/>
        <v>21.294137662516462</v>
      </c>
      <c r="H12" s="89">
        <f t="shared" si="1"/>
        <v>20.80799019475902</v>
      </c>
      <c r="I12" s="89">
        <f t="shared" si="1"/>
        <v>20.311840295126196</v>
      </c>
      <c r="J12" s="89">
        <f t="shared" si="1"/>
        <v>19.80598361572396</v>
      </c>
      <c r="K12" s="89">
        <f t="shared" si="1"/>
        <v>19.29071057281726</v>
      </c>
      <c r="L12" s="89">
        <f t="shared" si="1"/>
        <v>18.766307765327024</v>
      </c>
      <c r="M12" s="89">
        <f t="shared" si="1"/>
        <v>18.233055464861728</v>
      </c>
      <c r="N12" s="89">
        <f t="shared" si="1"/>
        <v>17.691230551138247</v>
      </c>
      <c r="O12" s="89">
        <f t="shared" si="1"/>
        <v>17.14110355119766</v>
      </c>
      <c r="P12" s="89">
        <f t="shared" si="1"/>
        <v>16.58293964015703</v>
      </c>
      <c r="Q12" s="89">
        <f t="shared" si="1"/>
        <v>16.01699670883274</v>
      </c>
      <c r="R12" s="89">
        <f t="shared" si="1"/>
        <v>15.443528845029954</v>
      </c>
      <c r="S12" s="89">
        <f t="shared" si="1"/>
        <v>14.862780996705188</v>
      </c>
      <c r="T12" s="89">
        <f t="shared" si="1"/>
        <v>14.274993456623848</v>
      </c>
      <c r="U12" s="89">
        <f t="shared" si="1"/>
        <v>13.680398512396911</v>
      </c>
      <c r="V12" s="89">
        <f t="shared" si="1"/>
        <v>13.07922200531942</v>
      </c>
      <c r="W12" s="89">
        <f t="shared" si="1"/>
        <v>12.471682446739274</v>
      </c>
      <c r="X12" s="89">
        <f t="shared" si="1"/>
        <v>11.85798965198524</v>
      </c>
      <c r="Y12" s="89">
        <f t="shared" si="1"/>
        <v>11.238347288958161</v>
      </c>
      <c r="Z12" s="89">
        <f t="shared" si="1"/>
        <v>10.612951027163827</v>
      </c>
      <c r="AA12" s="89">
        <f t="shared" si="1"/>
        <v>9.981987176068765</v>
      </c>
      <c r="AB12" s="89">
        <f t="shared" si="1"/>
        <v>9.3456362116835</v>
      </c>
      <c r="AC12" s="89">
        <f t="shared" si="1"/>
        <v>8.70406847576749</v>
      </c>
      <c r="AD12" s="89">
        <f t="shared" si="1"/>
        <v>8.05744622694196</v>
      </c>
      <c r="AE12" s="89">
        <f t="shared" si="1"/>
        <v>7.405923731038055</v>
      </c>
      <c r="AF12" s="89">
        <f t="shared" si="1"/>
        <v>6.749646854945082</v>
      </c>
      <c r="AG12" s="89">
        <f t="shared" si="1"/>
        <v>6.088750686192845</v>
      </c>
      <c r="AH12" s="89">
        <f t="shared" si="1"/>
        <v>5.423364010813467</v>
      </c>
      <c r="AI12" s="89">
        <f t="shared" si="1"/>
        <v>4.753604456573171</v>
      </c>
      <c r="AJ12" s="89">
        <f t="shared" si="1"/>
        <v>4.079580983395663</v>
      </c>
      <c r="AK12" s="89">
        <f t="shared" si="1"/>
        <v>3.4013939106201447</v>
      </c>
      <c r="AL12" s="89">
        <f t="shared" si="1"/>
        <v>2.719132457366897</v>
      </c>
      <c r="AM12" s="89">
        <f t="shared" si="1"/>
        <v>2.0328771975819677</v>
      </c>
      <c r="AN12" s="89">
        <f t="shared" si="1"/>
        <v>1.3426980544205975</v>
      </c>
      <c r="AO12" s="89">
        <f t="shared" si="1"/>
        <v>0.6486547412166085</v>
      </c>
      <c r="AP12" s="89">
        <f t="shared" si="1"/>
        <v>-0.04920231328246051</v>
      </c>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8"/>
      <c r="BX12" s="8"/>
      <c r="BY12" s="8"/>
      <c r="BZ12" s="8"/>
      <c r="CA12" s="8"/>
      <c r="CB12" s="8"/>
      <c r="CC12" s="8"/>
    </row>
    <row r="13" spans="1:81" s="10" customFormat="1" ht="25.5">
      <c r="A13" s="63" t="s">
        <v>44</v>
      </c>
      <c r="B13" s="62" t="s">
        <v>45</v>
      </c>
      <c r="C13" s="89">
        <f>+C7</f>
        <v>30.823341647751253</v>
      </c>
      <c r="D13" s="89">
        <f aca="true" t="shared" si="2" ref="D13:AP13">+D7</f>
        <v>29.829481509658823</v>
      </c>
      <c r="E13" s="89">
        <f t="shared" si="2"/>
        <v>28.859905503760185</v>
      </c>
      <c r="F13" s="89">
        <f t="shared" si="2"/>
        <v>27.911985650712108</v>
      </c>
      <c r="G13" s="89">
        <f t="shared" si="2"/>
        <v>26.98350057212548</v>
      </c>
      <c r="H13" s="89">
        <f t="shared" si="2"/>
        <v>26.072552838209702</v>
      </c>
      <c r="I13" s="89">
        <f t="shared" si="2"/>
        <v>25.177512274374536</v>
      </c>
      <c r="J13" s="89">
        <f t="shared" si="2"/>
        <v>24.29696318320233</v>
      </c>
      <c r="K13" s="89">
        <f t="shared" si="2"/>
        <v>23.429670434773964</v>
      </c>
      <c r="L13" s="89">
        <f t="shared" si="2"/>
        <v>22.57455057713426</v>
      </c>
      <c r="M13" s="89">
        <f t="shared" si="2"/>
        <v>21.73064659655288</v>
      </c>
      <c r="N13" s="89">
        <f t="shared" si="2"/>
        <v>20.897110960459646</v>
      </c>
      <c r="O13" s="89">
        <f t="shared" si="2"/>
        <v>20.073189838783243</v>
      </c>
      <c r="P13" s="89">
        <f t="shared" si="2"/>
        <v>19.258211096019224</v>
      </c>
      <c r="Q13" s="89">
        <f t="shared" si="2"/>
        <v>18.45157286173897</v>
      </c>
      <c r="R13" s="89">
        <f t="shared" si="2"/>
        <v>17.652734774658636</v>
      </c>
      <c r="S13" s="89">
        <f t="shared" si="2"/>
        <v>16.861212773133772</v>
      </c>
      <c r="T13" s="89">
        <f t="shared" si="2"/>
        <v>16.076570006080743</v>
      </c>
      <c r="U13" s="89">
        <f t="shared" si="2"/>
        <v>15.29841386889407</v>
      </c>
      <c r="V13" s="89">
        <f t="shared" si="2"/>
        <v>14.52639065208976</v>
      </c>
      <c r="W13" s="89">
        <f t="shared" si="2"/>
        <v>13.760181127479878</v>
      </c>
      <c r="X13" s="89">
        <f t="shared" si="2"/>
        <v>12.999499683231363</v>
      </c>
      <c r="Y13" s="89">
        <f t="shared" si="2"/>
        <v>12.244088284239238</v>
      </c>
      <c r="Z13" s="89">
        <f t="shared" si="2"/>
        <v>11.493715546067747</v>
      </c>
      <c r="AA13" s="89">
        <f t="shared" si="2"/>
        <v>10.748175412733676</v>
      </c>
      <c r="AB13" s="89">
        <f t="shared" si="2"/>
        <v>10.007283867422805</v>
      </c>
      <c r="AC13" s="89">
        <f t="shared" si="2"/>
        <v>9.27082980002874</v>
      </c>
      <c r="AD13" s="89">
        <f t="shared" si="2"/>
        <v>8.538015125996669</v>
      </c>
      <c r="AE13" s="89">
        <f t="shared" si="2"/>
        <v>7.808600429453775</v>
      </c>
      <c r="AF13" s="89">
        <f t="shared" si="2"/>
        <v>7.082588462306692</v>
      </c>
      <c r="AG13" s="89">
        <f t="shared" si="2"/>
        <v>6.35999155722364</v>
      </c>
      <c r="AH13" s="89">
        <f t="shared" si="2"/>
        <v>5.640827825633799</v>
      </c>
      <c r="AI13" s="89">
        <f t="shared" si="2"/>
        <v>4.925122563448345</v>
      </c>
      <c r="AJ13" s="89">
        <f t="shared" si="2"/>
        <v>4.212908623676376</v>
      </c>
      <c r="AK13" s="89">
        <f t="shared" si="2"/>
        <v>3.5042252789993316</v>
      </c>
      <c r="AL13" s="89">
        <f t="shared" si="2"/>
        <v>2.7991181324810395</v>
      </c>
      <c r="AM13" s="89">
        <f t="shared" si="2"/>
        <v>2.0976395465810693</v>
      </c>
      <c r="AN13" s="89">
        <f t="shared" si="2"/>
        <v>1.3998485760584687</v>
      </c>
      <c r="AO13" s="89">
        <f t="shared" si="2"/>
        <v>0.7058099149182959</v>
      </c>
      <c r="AP13" s="89">
        <f t="shared" si="2"/>
        <v>0.015596365540951208</v>
      </c>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8"/>
      <c r="BX13" s="8"/>
      <c r="BY13" s="8"/>
      <c r="BZ13" s="8"/>
      <c r="CA13" s="8"/>
      <c r="CB13" s="8"/>
      <c r="CC13" s="8"/>
    </row>
    <row r="14" spans="1:42" ht="12.75">
      <c r="A14" s="53" t="s">
        <v>35</v>
      </c>
      <c r="B14" s="53" t="s">
        <v>35</v>
      </c>
      <c r="C14" s="20">
        <f>+C2</f>
        <v>-39</v>
      </c>
      <c r="D14" s="20">
        <f aca="true" t="shared" si="3" ref="D14:AP14">+D2</f>
        <v>-38</v>
      </c>
      <c r="E14" s="20">
        <f t="shared" si="3"/>
        <v>-37</v>
      </c>
      <c r="F14" s="20">
        <f t="shared" si="3"/>
        <v>-36</v>
      </c>
      <c r="G14" s="20">
        <f t="shared" si="3"/>
        <v>-35</v>
      </c>
      <c r="H14" s="20">
        <f t="shared" si="3"/>
        <v>-34</v>
      </c>
      <c r="I14" s="20">
        <f t="shared" si="3"/>
        <v>-33</v>
      </c>
      <c r="J14" s="20">
        <f t="shared" si="3"/>
        <v>-32</v>
      </c>
      <c r="K14" s="20">
        <f t="shared" si="3"/>
        <v>-31</v>
      </c>
      <c r="L14" s="20">
        <f t="shared" si="3"/>
        <v>-30</v>
      </c>
      <c r="M14" s="20">
        <f t="shared" si="3"/>
        <v>-29</v>
      </c>
      <c r="N14" s="20">
        <f t="shared" si="3"/>
        <v>-28</v>
      </c>
      <c r="O14" s="20">
        <f t="shared" si="3"/>
        <v>-27</v>
      </c>
      <c r="P14" s="20">
        <f t="shared" si="3"/>
        <v>-26</v>
      </c>
      <c r="Q14" s="20">
        <f t="shared" si="3"/>
        <v>-25</v>
      </c>
      <c r="R14" s="20">
        <f t="shared" si="3"/>
        <v>-24</v>
      </c>
      <c r="S14" s="20">
        <f t="shared" si="3"/>
        <v>-23</v>
      </c>
      <c r="T14" s="20">
        <f t="shared" si="3"/>
        <v>-22</v>
      </c>
      <c r="U14" s="20">
        <f t="shared" si="3"/>
        <v>-21</v>
      </c>
      <c r="V14" s="20">
        <f t="shared" si="3"/>
        <v>-20</v>
      </c>
      <c r="W14" s="20">
        <f t="shared" si="3"/>
        <v>-19</v>
      </c>
      <c r="X14" s="20">
        <f t="shared" si="3"/>
        <v>-18</v>
      </c>
      <c r="Y14" s="20">
        <f t="shared" si="3"/>
        <v>-17</v>
      </c>
      <c r="Z14" s="20">
        <f t="shared" si="3"/>
        <v>-16</v>
      </c>
      <c r="AA14" s="20">
        <f t="shared" si="3"/>
        <v>-15</v>
      </c>
      <c r="AB14" s="20">
        <f t="shared" si="3"/>
        <v>-14</v>
      </c>
      <c r="AC14" s="20">
        <f t="shared" si="3"/>
        <v>-13</v>
      </c>
      <c r="AD14" s="20">
        <f t="shared" si="3"/>
        <v>-12</v>
      </c>
      <c r="AE14" s="20">
        <f t="shared" si="3"/>
        <v>-11</v>
      </c>
      <c r="AF14" s="20">
        <f t="shared" si="3"/>
        <v>-10</v>
      </c>
      <c r="AG14" s="20">
        <f t="shared" si="3"/>
        <v>-9</v>
      </c>
      <c r="AH14" s="20">
        <f t="shared" si="3"/>
        <v>-8</v>
      </c>
      <c r="AI14" s="20">
        <f t="shared" si="3"/>
        <v>-7</v>
      </c>
      <c r="AJ14" s="20">
        <f t="shared" si="3"/>
        <v>-6</v>
      </c>
      <c r="AK14" s="20">
        <f t="shared" si="3"/>
        <v>-5</v>
      </c>
      <c r="AL14" s="20">
        <f t="shared" si="3"/>
        <v>-4</v>
      </c>
      <c r="AM14" s="20">
        <f t="shared" si="3"/>
        <v>-3</v>
      </c>
      <c r="AN14" s="20">
        <f t="shared" si="3"/>
        <v>-2</v>
      </c>
      <c r="AO14" s="20">
        <f t="shared" si="3"/>
        <v>-1</v>
      </c>
      <c r="AP14" s="20">
        <f t="shared" si="3"/>
        <v>0</v>
      </c>
    </row>
    <row r="15" spans="1:81" s="10" customFormat="1" ht="12.75">
      <c r="A15" s="61" t="s">
        <v>36</v>
      </c>
      <c r="B15" s="62" t="s">
        <v>37</v>
      </c>
      <c r="C15" s="89">
        <f>+C3</f>
        <v>-34.125</v>
      </c>
      <c r="D15" s="89">
        <f aca="true" t="shared" si="4" ref="D15:AP15">+D3</f>
        <v>-33.25</v>
      </c>
      <c r="E15" s="89">
        <f t="shared" si="4"/>
        <v>-32.375</v>
      </c>
      <c r="F15" s="89">
        <f t="shared" si="4"/>
        <v>-31.5</v>
      </c>
      <c r="G15" s="89">
        <f t="shared" si="4"/>
        <v>-30.625</v>
      </c>
      <c r="H15" s="89">
        <f t="shared" si="4"/>
        <v>-29.75</v>
      </c>
      <c r="I15" s="89">
        <f t="shared" si="4"/>
        <v>-28.875</v>
      </c>
      <c r="J15" s="89">
        <f t="shared" si="4"/>
        <v>-28</v>
      </c>
      <c r="K15" s="89">
        <f t="shared" si="4"/>
        <v>-27.125</v>
      </c>
      <c r="L15" s="89">
        <f t="shared" si="4"/>
        <v>-26.25</v>
      </c>
      <c r="M15" s="89">
        <f t="shared" si="4"/>
        <v>-25.375</v>
      </c>
      <c r="N15" s="89">
        <f t="shared" si="4"/>
        <v>-24.5</v>
      </c>
      <c r="O15" s="89">
        <f t="shared" si="4"/>
        <v>-23.625</v>
      </c>
      <c r="P15" s="89">
        <f t="shared" si="4"/>
        <v>-22.75</v>
      </c>
      <c r="Q15" s="89">
        <f t="shared" si="4"/>
        <v>-21.875</v>
      </c>
      <c r="R15" s="89">
        <f t="shared" si="4"/>
        <v>-21</v>
      </c>
      <c r="S15" s="89">
        <f t="shared" si="4"/>
        <v>-20.125</v>
      </c>
      <c r="T15" s="89">
        <f t="shared" si="4"/>
        <v>-19.25</v>
      </c>
      <c r="U15" s="89">
        <f t="shared" si="4"/>
        <v>-18.375</v>
      </c>
      <c r="V15" s="89">
        <f t="shared" si="4"/>
        <v>-17.5</v>
      </c>
      <c r="W15" s="89">
        <f t="shared" si="4"/>
        <v>-16.625</v>
      </c>
      <c r="X15" s="89">
        <f t="shared" si="4"/>
        <v>-15.75</v>
      </c>
      <c r="Y15" s="89">
        <f t="shared" si="4"/>
        <v>-14.875</v>
      </c>
      <c r="Z15" s="89">
        <f t="shared" si="4"/>
        <v>-14</v>
      </c>
      <c r="AA15" s="89">
        <f t="shared" si="4"/>
        <v>-13.125</v>
      </c>
      <c r="AB15" s="89">
        <f t="shared" si="4"/>
        <v>-12.25</v>
      </c>
      <c r="AC15" s="89">
        <f t="shared" si="4"/>
        <v>-11.375</v>
      </c>
      <c r="AD15" s="89">
        <f t="shared" si="4"/>
        <v>-10.5</v>
      </c>
      <c r="AE15" s="89">
        <f t="shared" si="4"/>
        <v>-9.625</v>
      </c>
      <c r="AF15" s="89">
        <f t="shared" si="4"/>
        <v>-8.75</v>
      </c>
      <c r="AG15" s="89">
        <f t="shared" si="4"/>
        <v>-7.875</v>
      </c>
      <c r="AH15" s="89">
        <f t="shared" si="4"/>
        <v>-7</v>
      </c>
      <c r="AI15" s="89">
        <f t="shared" si="4"/>
        <v>-6.125</v>
      </c>
      <c r="AJ15" s="89">
        <f t="shared" si="4"/>
        <v>-5.25</v>
      </c>
      <c r="AK15" s="89">
        <f t="shared" si="4"/>
        <v>-4.375</v>
      </c>
      <c r="AL15" s="89">
        <f t="shared" si="4"/>
        <v>-3.5</v>
      </c>
      <c r="AM15" s="89">
        <f t="shared" si="4"/>
        <v>-2.625</v>
      </c>
      <c r="AN15" s="89">
        <f t="shared" si="4"/>
        <v>-1.75</v>
      </c>
      <c r="AO15" s="89">
        <f t="shared" si="4"/>
        <v>-0.875</v>
      </c>
      <c r="AP15" s="89">
        <f t="shared" si="4"/>
        <v>0</v>
      </c>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8"/>
      <c r="BX15" s="8"/>
      <c r="BY15" s="8"/>
      <c r="BZ15" s="8"/>
      <c r="CA15" s="8"/>
      <c r="CB15" s="8"/>
      <c r="CC15" s="8"/>
    </row>
    <row r="16" spans="1:42" ht="25.5">
      <c r="A16" s="56" t="s">
        <v>38</v>
      </c>
      <c r="B16" s="54" t="s">
        <v>39</v>
      </c>
      <c r="C16" s="20">
        <f>ROUND(C4,0)</f>
        <v>267</v>
      </c>
      <c r="D16" s="20">
        <f aca="true" t="shared" si="5" ref="D16:AP16">ROUND(D4,0)</f>
        <v>272</v>
      </c>
      <c r="E16" s="20">
        <f t="shared" si="5"/>
        <v>277</v>
      </c>
      <c r="F16" s="20">
        <f t="shared" si="5"/>
        <v>282</v>
      </c>
      <c r="G16" s="20">
        <f t="shared" si="5"/>
        <v>288</v>
      </c>
      <c r="H16" s="20">
        <f t="shared" si="5"/>
        <v>294</v>
      </c>
      <c r="I16" s="20">
        <f t="shared" si="5"/>
        <v>300</v>
      </c>
      <c r="J16" s="20">
        <f t="shared" si="5"/>
        <v>307</v>
      </c>
      <c r="K16" s="20">
        <f t="shared" si="5"/>
        <v>315</v>
      </c>
      <c r="L16" s="20">
        <f t="shared" si="5"/>
        <v>323</v>
      </c>
      <c r="M16" s="20">
        <f t="shared" si="5"/>
        <v>331</v>
      </c>
      <c r="N16" s="20">
        <f t="shared" si="5"/>
        <v>340</v>
      </c>
      <c r="O16" s="20">
        <f t="shared" si="5"/>
        <v>351</v>
      </c>
      <c r="P16" s="20">
        <f t="shared" si="5"/>
        <v>361</v>
      </c>
      <c r="Q16" s="20">
        <f t="shared" si="5"/>
        <v>373</v>
      </c>
      <c r="R16" s="20">
        <f t="shared" si="5"/>
        <v>386</v>
      </c>
      <c r="S16" s="20">
        <f t="shared" si="5"/>
        <v>400</v>
      </c>
      <c r="T16" s="20">
        <f t="shared" si="5"/>
        <v>415</v>
      </c>
      <c r="U16" s="20">
        <f t="shared" si="5"/>
        <v>432</v>
      </c>
      <c r="V16" s="20">
        <f t="shared" si="5"/>
        <v>451</v>
      </c>
      <c r="W16" s="20">
        <f t="shared" si="5"/>
        <v>472</v>
      </c>
      <c r="X16" s="20">
        <f t="shared" si="5"/>
        <v>495</v>
      </c>
      <c r="Y16" s="20">
        <f t="shared" si="5"/>
        <v>521</v>
      </c>
      <c r="Z16" s="20">
        <f t="shared" si="5"/>
        <v>550</v>
      </c>
      <c r="AA16" s="20">
        <f t="shared" si="5"/>
        <v>583</v>
      </c>
      <c r="AB16" s="20">
        <f t="shared" si="5"/>
        <v>621</v>
      </c>
      <c r="AC16" s="20">
        <f t="shared" si="5"/>
        <v>666</v>
      </c>
      <c r="AD16" s="20">
        <f t="shared" si="5"/>
        <v>717</v>
      </c>
      <c r="AE16" s="20">
        <f t="shared" si="5"/>
        <v>778</v>
      </c>
      <c r="AF16" s="20">
        <f t="shared" si="5"/>
        <v>852</v>
      </c>
      <c r="AG16" s="20">
        <f t="shared" si="5"/>
        <v>942</v>
      </c>
      <c r="AH16" s="20">
        <f t="shared" si="5"/>
        <v>1055</v>
      </c>
      <c r="AI16" s="20">
        <f t="shared" si="5"/>
        <v>1201</v>
      </c>
      <c r="AJ16" s="20">
        <f t="shared" si="5"/>
        <v>1396</v>
      </c>
      <c r="AK16" s="20">
        <f t="shared" si="5"/>
        <v>1670</v>
      </c>
      <c r="AL16" s="20">
        <f t="shared" si="5"/>
        <v>2084</v>
      </c>
      <c r="AM16" s="20">
        <f t="shared" si="5"/>
        <v>2781</v>
      </c>
      <c r="AN16" s="20">
        <f t="shared" si="5"/>
        <v>4200</v>
      </c>
      <c r="AO16" s="20">
        <f t="shared" si="5"/>
        <v>8675</v>
      </c>
      <c r="AP16" s="20">
        <f t="shared" si="5"/>
        <v>114102</v>
      </c>
    </row>
    <row r="18" ht="12.75">
      <c r="A18" s="101" t="str">
        <f>"float [] tr_l = { "&amp;FIXED(C11,0,TRUE)&amp;", "&amp;FIXED(D11,0,TRUE)&amp;", "&amp;FIXED(E11,0,TRUE)&amp;", "&amp;FIXED(F11,0,TRUE)&amp;", "&amp;FIXED(G11,0,TRUE)&amp;", "&amp;FIXED(H11,0,TRUE)&amp;", "&amp;FIXED(I11,0,TRUE)&amp;", "&amp;FIXED(J11,0,TRUE)&amp;", "&amp;FIXED(K11,0,TRUE)&amp;", "&amp;FIXED(L11,0,TRUE)&amp;", "&amp;FIXED(M11,0,TRUE)&amp;", "&amp;FIXED(N11,0,TRUE)&amp;", "&amp;FIXED(O11,0,TRUE)&amp;", "&amp;FIXED(P11,0,TRUE)&amp;", "&amp;FIXED(Q11,0,TRUE)&amp;", "&amp;FIXED(R11,0,TRUE)&amp;", "&amp;FIXED(S11,0,TRUE)&amp;", "&amp;FIXED(T11,0,TRUE)&amp;", "&amp;FIXED(U11,0,TRUE)&amp;", "&amp;FIXED(V11,0,TRUE)&amp;", "&amp;FIXED(W11,0,TRUE)&amp;", "&amp;FIXED(X11,0,TRUE)&amp;", "&amp;FIXED(Y11,0,TRUE)&amp;", "&amp;FIXED(Z11,0,TRUE)&amp;", "&amp;FIXED(AA11,0,TRUE)&amp;", "&amp;FIXED(AB11,0,TRUE)&amp;", "&amp;FIXED(AC11,0,TRUE)&amp;", "&amp;FIXED(AD11,0,TRUE)&amp;", "&amp;FIXED(AE11,0,TRUE)&amp;", "&amp;FIXED(AF11,0,TRUE)&amp;", "&amp;FIXED(AG11,0,TRUE)&amp;", "&amp;FIXED(AH11,0,TRUE)&amp;", "&amp;FIXED(AI11,0,TRUE)&amp;", "&amp;FIXED(AJ11,0,TRUE)&amp;", "&amp;FIXED(AK11,0,TRUE)&amp;", "&amp;FIXED(AL11,0,TRUE)&amp;", "&amp;FIXED(AM11,0,TRUE)&amp;", "&amp;FIXED(AN11,0,TRUE)&amp;", "&amp;FIXED(AO11,0,TRUE)&amp;", "&amp;FIXED(AP11,0,TRUE)&amp;" };"</f>
        <v>float [] tr_l = { 195, 200, 205, 210, 216, 222, 229, 236, 244, 252, 261, 270, 280, 291, 303, 316, 330, 346, 363, 382, 403, 426, 452, 481, 515, 553, 597, 649, 710, 783, 874, 987, 1132, 1327, 1602, 2016, 2713, 4132, 8607, 114170 };</v>
      </c>
    </row>
    <row r="19" ht="12.75">
      <c r="A19" s="101" t="str">
        <f>"float [] r_l = { "&amp;FIXED(C16,0,TRUE)&amp;", "&amp;FIXED(D16,0,TRUE)&amp;", "&amp;FIXED(E16,0,TRUE)&amp;", "&amp;FIXED(F16,0,TRUE)&amp;", "&amp;FIXED(G16,0,TRUE)&amp;", "&amp;FIXED(H16,0,TRUE)&amp;", "&amp;FIXED(I16,0,TRUE)&amp;", "&amp;FIXED(J16,0,TRUE)&amp;", "&amp;FIXED(K16,0,TRUE)&amp;", "&amp;FIXED(L16,0,TRUE)&amp;", "&amp;FIXED(M16,0,TRUE)&amp;", "&amp;FIXED(N16,0,TRUE)&amp;", "&amp;FIXED(O16,0,TRUE)&amp;", "&amp;FIXED(P16,0,TRUE)&amp;", "&amp;FIXED(Q16,0,TRUE)&amp;", "&amp;FIXED(R16,0,TRUE)&amp;", "&amp;FIXED(S16,0,TRUE)&amp;", "&amp;FIXED(T16,0,TRUE)&amp;", "&amp;FIXED(U16,0,TRUE)&amp;", "&amp;FIXED(V16,0,TRUE)&amp;", "&amp;FIXED(W16,0,TRUE)&amp;", "&amp;FIXED(X16,0,TRUE)&amp;", "&amp;FIXED(Y16,0,TRUE)&amp;", "&amp;FIXED(Z16,0,TRUE)&amp;", "&amp;FIXED(AA16,0,TRUE)&amp;", "&amp;FIXED(AB16,0,TRUE)&amp;", "&amp;FIXED(AC16,0,TRUE)&amp;", "&amp;FIXED(AD16,0,TRUE)&amp;", "&amp;FIXED(AE16,0,TRUE)&amp;", "&amp;FIXED(AF16,0,TRUE)&amp;", "&amp;FIXED(AG16,0,TRUE)&amp;", "&amp;FIXED(AH16,0,TRUE)&amp;", "&amp;FIXED(AI16,0,TRUE)&amp;", "&amp;FIXED(AJ16,0,TRUE)&amp;", "&amp;FIXED(AK16,0,TRUE)&amp;", "&amp;FIXED(AL16,0,TRUE)&amp;", "&amp;FIXED(AM16,0,TRUE)&amp;", "&amp;FIXED(AN16,0,TRUE)&amp;", "&amp;FIXED(AO16,0,TRUE)&amp;", "&amp;FIXED(AP16,0,TRUE)&amp;" };"</f>
        <v>float [] r_l = { 267, 272, 277, 282, 288, 294, 300, 307, 315, 323, 331, 340, 351, 361, 373, 386, 400, 415, 432, 451, 472, 495, 521, 550, 583, 621, 666, 717, 778, 852, 942, 1055, 1201, 1396, 1670, 2084, 2781, 4200, 8675, 114102 };</v>
      </c>
    </row>
    <row r="20" ht="12.75">
      <c r="A20" s="101" t="str">
        <f>"float [] lambda_r = { "&amp;FIXED(C12,6,TRUE)&amp;", "&amp;FIXED(D12,6,TRUE)&amp;", "&amp;FIXED(E12,6,TRUE)&amp;", "&amp;FIXED(F12,6,TRUE)&amp;", "&amp;FIXED(G12,6,TRUE)&amp;", "&amp;FIXED(H12,6,TRUE)&amp;", "&amp;FIXED(I12,6,TRUE)&amp;", "&amp;FIXED(J12,6,TRUE)&amp;", "&amp;FIXED(K12,6,TRUE)&amp;", "&amp;FIXED(L12,6,TRUE)&amp;", "&amp;FIXED(M12,6,TRUE)&amp;", "&amp;FIXED(N12,6,TRUE)&amp;", "&amp;FIXED(O12,6,TRUE)&amp;", "&amp;FIXED(P12,6,TRUE)&amp;", "&amp;FIXED(Q12,6,TRUE)&amp;", "&amp;FIXED(R12,6,TRUE)&amp;", "&amp;FIXED(S12,6,TRUE)&amp;", "&amp;FIXED(T12,6,TRUE)&amp;", "&amp;FIXED(U12,6,TRUE)&amp;", "&amp;FIXED(V12,6,TRUE)&amp;", "&amp;FIXED(W12,6,TRUE)&amp;", "&amp;FIXED(X12,6,TRUE)&amp;", "&amp;FIXED(Y12,6,TRUE)&amp;", "&amp;FIXED(Z12,6,TRUE)&amp;", "&amp;FIXED(AA12,6,TRUE)&amp;", "&amp;FIXED(AB12,6,TRUE)&amp;", "&amp;FIXED(AC12,6,TRUE)&amp;", "&amp;FIXED(AD12,6,TRUE)&amp;", "&amp;FIXED(AE12,6,TRUE)&amp;", "&amp;FIXED(AF12,6,TRUE)&amp;", "&amp;FIXED(AG12,6,TRUE)&amp;", "&amp;FIXED(AH12,6,TRUE)&amp;", "&amp;FIXED(AI12,6,TRUE)&amp;", "&amp;FIXED(AJ12,6,TRUE)&amp;", "&amp;FIXED(AK12,6,TRUE)&amp;", "&amp;FIXED(AL12,6,TRUE)&amp;", "&amp;FIXED(AM12,6,TRUE)&amp;", "&amp;FIXED(AN12,6,TRUE)&amp;", "&amp;FIXED(AO12,6,TRUE)&amp;", "&amp;FIXED(AP12,6,TRUE)&amp;" };"</f>
        <v>float [] lambda_r = { 23.132680, 22.689563, 22.235228, 21.769985, 21.294138, 20.807990, 20.311840, 19.805984, 19.290711, 18.766308, 18.233055, 17.691231, 17.141104, 16.582940, 16.016997, 15.443529, 14.862781, 14.274993, 13.680399, 13.079222, 12.471682, 11.857990, 11.238347, 10.612951, 9.981987, 9.345636, 8.704068, 8.057446, 7.405924, 6.749647, 6.088751, 5.423364, 4.753604, 4.079581, 3.401394, 2.719132, 2.032877, 1.342698, 0.648655, -0.049202 };</v>
      </c>
    </row>
    <row r="22" ht="12.75">
      <c r="A22" s="99" t="s">
        <v>134</v>
      </c>
    </row>
    <row r="23" spans="1:121" ht="25.5">
      <c r="A23" s="56" t="s">
        <v>40</v>
      </c>
      <c r="B23" s="54" t="s">
        <v>41</v>
      </c>
      <c r="C23" s="71">
        <f>ROUND(CC5,0)</f>
        <v>203</v>
      </c>
      <c r="D23" s="71">
        <f>ROUND(CB5,0)</f>
        <v>207</v>
      </c>
      <c r="E23" s="71">
        <f>ROUND(CA5,0)</f>
        <v>213</v>
      </c>
      <c r="F23" s="71">
        <f>ROUND(BZ5,0)</f>
        <v>218</v>
      </c>
      <c r="G23" s="71">
        <f>ROUND(BY5,0)</f>
        <v>224</v>
      </c>
      <c r="H23" s="71">
        <f>ROUND(BX5,0)</f>
        <v>230</v>
      </c>
      <c r="I23" s="71">
        <f>ROUND(BW5,0)</f>
        <v>237</v>
      </c>
      <c r="J23" s="71">
        <f>ROUND(BV5,0)</f>
        <v>244</v>
      </c>
      <c r="K23" s="71">
        <f>ROUND(BU5,0)</f>
        <v>252</v>
      </c>
      <c r="L23" s="71">
        <f>ROUND(BT5,0)</f>
        <v>261</v>
      </c>
      <c r="M23" s="71">
        <f>ROUND(BS5,0)</f>
        <v>269</v>
      </c>
      <c r="N23" s="71">
        <f>ROUND(BR5,0)</f>
        <v>279</v>
      </c>
      <c r="O23" s="71">
        <f>ROUND(BQ5,0)</f>
        <v>290</v>
      </c>
      <c r="P23" s="71">
        <f>ROUND(BP5,0)</f>
        <v>301</v>
      </c>
      <c r="Q23" s="71">
        <f>ROUND(BO5,0)</f>
        <v>313</v>
      </c>
      <c r="R23" s="71">
        <f>ROUND(BN5,0)</f>
        <v>326</v>
      </c>
      <c r="S23" s="71">
        <f>ROUND(BM5,0)</f>
        <v>341</v>
      </c>
      <c r="T23" s="71">
        <f>ROUND(BL5,0)</f>
        <v>357</v>
      </c>
      <c r="U23" s="71">
        <f>ROUND(BK5,0)</f>
        <v>374</v>
      </c>
      <c r="V23" s="71">
        <f>ROUND(BJ5,0)</f>
        <v>394</v>
      </c>
      <c r="W23" s="71">
        <f>ROUND(BI5,0)</f>
        <v>415</v>
      </c>
      <c r="X23" s="71">
        <f>ROUND(BH5,0)</f>
        <v>439</v>
      </c>
      <c r="Y23" s="71">
        <f>ROUND(BG5,0)</f>
        <v>466</v>
      </c>
      <c r="Z23" s="71">
        <f>ROUND(BF5,0)</f>
        <v>496</v>
      </c>
      <c r="AA23" s="71">
        <f>ROUND(BE5,0)</f>
        <v>530</v>
      </c>
      <c r="AB23" s="71">
        <f>ROUND(BD5,0)</f>
        <v>569</v>
      </c>
      <c r="AC23" s="71">
        <f>ROUND(BC5,0)</f>
        <v>614</v>
      </c>
      <c r="AD23" s="71">
        <f>ROUND(BB5,0)</f>
        <v>668</v>
      </c>
      <c r="AE23" s="71">
        <f>ROUND(BA5,0)</f>
        <v>730</v>
      </c>
      <c r="AF23" s="71">
        <f>ROUND(AZ5,0)</f>
        <v>806</v>
      </c>
      <c r="AG23" s="71">
        <f>ROUND(AY5,0)</f>
        <v>899</v>
      </c>
      <c r="AH23" s="71">
        <f>ROUND(AX5,0)</f>
        <v>1015</v>
      </c>
      <c r="AI23" s="71">
        <f>ROUND(AW5,0)</f>
        <v>1165</v>
      </c>
      <c r="AJ23" s="71">
        <f>ROUND(AV5,0)</f>
        <v>1366</v>
      </c>
      <c r="AK23" s="71">
        <f>ROUND(AU5,0)</f>
        <v>1649</v>
      </c>
      <c r="AL23" s="71">
        <f>ROUND(AT5,0)</f>
        <v>2077</v>
      </c>
      <c r="AM23" s="71">
        <f>ROUND(AS5,0)</f>
        <v>2800</v>
      </c>
      <c r="AN23" s="71">
        <f>ROUND(AR5,0)</f>
        <v>4280</v>
      </c>
      <c r="AO23" s="71">
        <f>ROUND(AQ5,0)</f>
        <v>9020</v>
      </c>
      <c r="AP23" s="152">
        <f>ROUND(AP5,0)</f>
        <v>114170</v>
      </c>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row>
    <row r="24" spans="1:121" s="10" customFormat="1" ht="25.5">
      <c r="A24" s="63" t="s">
        <v>42</v>
      </c>
      <c r="B24" s="62" t="s">
        <v>43</v>
      </c>
      <c r="C24" s="72">
        <f>+CC6</f>
        <v>-31.597086541887347</v>
      </c>
      <c r="D24" s="72">
        <f>+CB6</f>
        <v>-30.564791517976058</v>
      </c>
      <c r="E24" s="72">
        <f>+CA6</f>
        <v>-29.559945216725165</v>
      </c>
      <c r="F24" s="72">
        <f>+BZ6</f>
        <v>-28.579396408188046</v>
      </c>
      <c r="G24" s="72">
        <f>+BY6</f>
        <v>-27.620509701198753</v>
      </c>
      <c r="H24" s="72">
        <f>+BX6</f>
        <v>-26.681058409626793</v>
      </c>
      <c r="I24" s="72">
        <f>+BW6</f>
        <v>-25.759139338421026</v>
      </c>
      <c r="J24" s="72">
        <f>+BV6</f>
        <v>-24.85311550577215</v>
      </c>
      <c r="K24" s="72">
        <f>+BU6</f>
        <v>-23.96156585079806</v>
      </c>
      <c r="L24" s="72">
        <f>+BT6</f>
        <v>-23.083250632856153</v>
      </c>
      <c r="M24" s="72">
        <f>+BS6</f>
        <v>-22.21708073217743</v>
      </c>
      <c r="N24" s="72">
        <f>+BR6</f>
        <v>-21.362095957539307</v>
      </c>
      <c r="O24" s="72">
        <f>+BQ6</f>
        <v>-20.51744449269433</v>
      </c>
      <c r="P24" s="72">
        <f>+BP6</f>
        <v>-19.6823688796846</v>
      </c>
      <c r="Q24" s="72">
        <f>+BO6</f>
        <v>-18.856193404821735</v>
      </c>
      <c r="R24" s="72">
        <f>+BN6</f>
        <v>-18.038313226207745</v>
      </c>
      <c r="S24" s="72">
        <f>+BM6</f>
        <v>-17.2281861447136</v>
      </c>
      <c r="T24" s="72">
        <f>+BL6</f>
        <v>-16.42532567693167</v>
      </c>
      <c r="U24" s="72">
        <f>+BK6</f>
        <v>-15.62929199621562</v>
      </c>
      <c r="V24" s="72">
        <f>+BJ6</f>
        <v>-14.839692248875188</v>
      </c>
      <c r="W24" s="72">
        <f>+BI6</f>
        <v>-14.056170773439144</v>
      </c>
      <c r="X24" s="72">
        <f>+BH6</f>
        <v>-13.278407437856673</v>
      </c>
      <c r="Y24" s="72">
        <f>+BG6</f>
        <v>-12.506115659693737</v>
      </c>
      <c r="Z24" s="72">
        <f>+BF6</f>
        <v>-11.739036913065387</v>
      </c>
      <c r="AA24" s="72">
        <f>+BE6</f>
        <v>-10.97694031241607</v>
      </c>
      <c r="AB24" s="72">
        <f>+BD6</f>
        <v>-10.219618629854722</v>
      </c>
      <c r="AC24" s="72">
        <f>+BC6</f>
        <v>-9.46688819996937</v>
      </c>
      <c r="AD24" s="72">
        <f>+BB6</f>
        <v>-8.71805629219202</v>
      </c>
      <c r="AE24" s="72">
        <f>+BA6</f>
        <v>-7.972629256897818</v>
      </c>
      <c r="AF24" s="72">
        <f>+AZ6</f>
        <v>-7.230604645556177</v>
      </c>
      <c r="AG24" s="72">
        <f>+AY6</f>
        <v>-6.4919867064900725</v>
      </c>
      <c r="AH24" s="72">
        <f>+AX6</f>
        <v>-5.756788259366694</v>
      </c>
      <c r="AI24" s="72">
        <f>+AW6</f>
        <v>-5.025029482230474</v>
      </c>
      <c r="AJ24" s="72">
        <f>+AV6</f>
        <v>-4.296737254929821</v>
      </c>
      <c r="AK24" s="72">
        <f>+AU6</f>
        <v>-3.571946053229898</v>
      </c>
      <c r="AL24" s="72">
        <f>+AT6</f>
        <v>-2.850697326368868</v>
      </c>
      <c r="AM24" s="72">
        <f>+AS6</f>
        <v>-2.1330394068271628</v>
      </c>
      <c r="AN24" s="72">
        <f>+AR6</f>
        <v>-1.4190269352767653</v>
      </c>
      <c r="AO24" s="72">
        <f>+AQ6</f>
        <v>-0.7087223108993166</v>
      </c>
      <c r="AP24" s="153">
        <f>+AP6</f>
        <v>-0.04920231328246051</v>
      </c>
      <c r="CE24" s="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row>
    <row r="25" spans="1:121" s="10" customFormat="1" ht="25.5">
      <c r="A25" s="63" t="s">
        <v>44</v>
      </c>
      <c r="B25" s="62" t="s">
        <v>45</v>
      </c>
      <c r="C25" s="72">
        <f>+CC7</f>
        <v>-22.441694525181443</v>
      </c>
      <c r="D25" s="72">
        <f>+CB7</f>
        <v>-22.01598595018709</v>
      </c>
      <c r="E25" s="72">
        <f>+CA7</f>
        <v>-21.57916916958406</v>
      </c>
      <c r="F25" s="72">
        <f>+BZ7</f>
        <v>-21.131538984714176</v>
      </c>
      <c r="G25" s="72">
        <f>+BY7</f>
        <v>-20.673388930981478</v>
      </c>
      <c r="H25" s="72">
        <f>+BX7</f>
        <v>-20.205009619750836</v>
      </c>
      <c r="I25" s="72">
        <f>+BW7</f>
        <v>-19.726688102297263</v>
      </c>
      <c r="J25" s="72">
        <f>+BV7</f>
        <v>-19.23870725900287</v>
      </c>
      <c r="K25" s="72">
        <f>+BU7</f>
        <v>-18.741347676696282</v>
      </c>
      <c r="L25" s="72">
        <f>+BT7</f>
        <v>-18.234884117655657</v>
      </c>
      <c r="M25" s="72">
        <f>+BS7</f>
        <v>-17.719588915113057</v>
      </c>
      <c r="N25" s="72">
        <f>+BR7</f>
        <v>-17.195727504531796</v>
      </c>
      <c r="O25" s="72">
        <f>+BQ7</f>
        <v>-16.663562342271227</v>
      </c>
      <c r="P25" s="72">
        <f>+BP7</f>
        <v>-16.12334848033445</v>
      </c>
      <c r="Q25" s="72">
        <f>+BO7</f>
        <v>-15.575337509456505</v>
      </c>
      <c r="R25" s="72">
        <f>+BN7</f>
        <v>-15.019774640184204</v>
      </c>
      <c r="S25" s="72">
        <f>+BM7</f>
        <v>-14.456897766393462</v>
      </c>
      <c r="T25" s="72">
        <f>+BL7</f>
        <v>-13.886940455937085</v>
      </c>
      <c r="U25" s="72">
        <f>+BK7</f>
        <v>-13.310129072315918</v>
      </c>
      <c r="V25" s="72">
        <f>+BJ7</f>
        <v>-12.7266833347385</v>
      </c>
      <c r="W25" s="72">
        <f>+BI7</f>
        <v>-12.136815905119603</v>
      </c>
      <c r="X25" s="72">
        <f>+BH7</f>
        <v>-11.540733447076736</v>
      </c>
      <c r="Y25" s="72">
        <f>+BG7</f>
        <v>-10.938634265941175</v>
      </c>
      <c r="Z25" s="72">
        <f>+BF7</f>
        <v>-10.330710840723082</v>
      </c>
      <c r="AA25" s="72">
        <f>+BE7</f>
        <v>-9.7171460000836</v>
      </c>
      <c r="AB25" s="72">
        <f>+BD7</f>
        <v>-9.09811741057317</v>
      </c>
      <c r="AC25" s="72">
        <f>+BC7</f>
        <v>-8.473793260107968</v>
      </c>
      <c r="AD25" s="72">
        <f>+BB7</f>
        <v>-7.844334785316392</v>
      </c>
      <c r="AE25" s="72">
        <f>+BA7</f>
        <v>-7.209894390236995</v>
      </c>
      <c r="AF25" s="72">
        <f>+AZ7</f>
        <v>-6.570617186390658</v>
      </c>
      <c r="AG25" s="72">
        <f>+AY7</f>
        <v>-5.926639095157891</v>
      </c>
      <c r="AH25" s="72">
        <f>+AX7</f>
        <v>-5.27808788163033</v>
      </c>
      <c r="AI25" s="72">
        <f>+AW7</f>
        <v>-4.625083200613327</v>
      </c>
      <c r="AJ25" s="72">
        <f>+AV7</f>
        <v>-3.967735153574638</v>
      </c>
      <c r="AK25" s="72">
        <f>+AU7</f>
        <v>-3.306145291248331</v>
      </c>
      <c r="AL25" s="72">
        <f>+AT7</f>
        <v>-2.640406127689454</v>
      </c>
      <c r="AM25" s="72">
        <f>+AS7</f>
        <v>-1.970601131497211</v>
      </c>
      <c r="AN25" s="72">
        <f>+AR7</f>
        <v>-1.2968037083042785</v>
      </c>
      <c r="AO25" s="72">
        <f>+AQ7</f>
        <v>-0.6190786437159834</v>
      </c>
      <c r="AP25" s="153">
        <f>+AP7</f>
        <v>0.015596365540951208</v>
      </c>
      <c r="CE25" s="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row>
    <row r="26" spans="1:121" ht="12.75">
      <c r="A26" s="53" t="s">
        <v>35</v>
      </c>
      <c r="B26" s="53" t="s">
        <v>35</v>
      </c>
      <c r="C26" s="71">
        <f>+CC2</f>
        <v>39</v>
      </c>
      <c r="D26" s="71">
        <f>+CB2</f>
        <v>38</v>
      </c>
      <c r="E26" s="71">
        <f>+CA2</f>
        <v>37</v>
      </c>
      <c r="F26" s="71">
        <f>+BZ2</f>
        <v>36</v>
      </c>
      <c r="G26" s="71">
        <f>+BY2</f>
        <v>35</v>
      </c>
      <c r="H26" s="71">
        <f>+BX2</f>
        <v>34</v>
      </c>
      <c r="I26" s="71">
        <f>+BW2</f>
        <v>33</v>
      </c>
      <c r="J26" s="71">
        <f>+BV2</f>
        <v>32</v>
      </c>
      <c r="K26" s="71">
        <f>+BU2</f>
        <v>31</v>
      </c>
      <c r="L26" s="71">
        <f>+BT2</f>
        <v>30</v>
      </c>
      <c r="M26" s="71">
        <f>+BS2</f>
        <v>29</v>
      </c>
      <c r="N26" s="71">
        <f>+BR2</f>
        <v>28</v>
      </c>
      <c r="O26" s="71">
        <f>+BQ2</f>
        <v>27</v>
      </c>
      <c r="P26" s="71">
        <f>+BP2</f>
        <v>26</v>
      </c>
      <c r="Q26" s="71">
        <f>+BO2</f>
        <v>25</v>
      </c>
      <c r="R26" s="71">
        <f>+BN2</f>
        <v>24</v>
      </c>
      <c r="S26" s="71">
        <f>+BM2</f>
        <v>23</v>
      </c>
      <c r="T26" s="71">
        <f>+BL2</f>
        <v>22</v>
      </c>
      <c r="U26" s="71">
        <f>+BK2</f>
        <v>21</v>
      </c>
      <c r="V26" s="71">
        <f>+BJ2</f>
        <v>20</v>
      </c>
      <c r="W26" s="71">
        <f>+BI2</f>
        <v>19</v>
      </c>
      <c r="X26" s="71">
        <f>+BH2</f>
        <v>18</v>
      </c>
      <c r="Y26" s="71">
        <f>+BG2</f>
        <v>17</v>
      </c>
      <c r="Z26" s="71">
        <f>+BF2</f>
        <v>16</v>
      </c>
      <c r="AA26" s="71">
        <f>+BE2</f>
        <v>15</v>
      </c>
      <c r="AB26" s="71">
        <f>+BD2</f>
        <v>14</v>
      </c>
      <c r="AC26" s="71">
        <f>+BC2</f>
        <v>13</v>
      </c>
      <c r="AD26" s="71">
        <f>+BB2</f>
        <v>12</v>
      </c>
      <c r="AE26" s="71">
        <f>+BA2</f>
        <v>11</v>
      </c>
      <c r="AF26" s="71">
        <f>+AZ2</f>
        <v>10</v>
      </c>
      <c r="AG26" s="71">
        <f>+AY2</f>
        <v>9</v>
      </c>
      <c r="AH26" s="71">
        <f>+AX2</f>
        <v>8</v>
      </c>
      <c r="AI26" s="71">
        <f>+AW2</f>
        <v>7</v>
      </c>
      <c r="AJ26" s="71">
        <f>+AV2</f>
        <v>6</v>
      </c>
      <c r="AK26" s="71">
        <f>+AU2</f>
        <v>5</v>
      </c>
      <c r="AL26" s="71">
        <f>+AT2</f>
        <v>4</v>
      </c>
      <c r="AM26" s="71">
        <f>+AS2</f>
        <v>3</v>
      </c>
      <c r="AN26" s="71">
        <f>+AR2</f>
        <v>2</v>
      </c>
      <c r="AO26" s="71">
        <f>+AQ2</f>
        <v>1</v>
      </c>
      <c r="AP26" s="152">
        <f>+AP2</f>
        <v>0</v>
      </c>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row>
    <row r="27" spans="1:121" s="10" customFormat="1" ht="12.75">
      <c r="A27" s="61" t="s">
        <v>36</v>
      </c>
      <c r="B27" s="62" t="s">
        <v>37</v>
      </c>
      <c r="C27" s="62">
        <f>+CC3</f>
        <v>34.125</v>
      </c>
      <c r="D27" s="62">
        <f>+CB3</f>
        <v>33.25</v>
      </c>
      <c r="E27" s="62">
        <f>+CA3</f>
        <v>32.375</v>
      </c>
      <c r="F27" s="62">
        <f>+BZ3</f>
        <v>31.5</v>
      </c>
      <c r="G27" s="62">
        <f>+BY3</f>
        <v>30.625</v>
      </c>
      <c r="H27" s="62">
        <f>+BX3</f>
        <v>29.75</v>
      </c>
      <c r="I27" s="62">
        <f>+BW3</f>
        <v>28.875</v>
      </c>
      <c r="J27" s="62">
        <f>+BV3</f>
        <v>28</v>
      </c>
      <c r="K27" s="62">
        <f>+BU3</f>
        <v>27.125</v>
      </c>
      <c r="L27" s="62">
        <f>+BT3</f>
        <v>26.25</v>
      </c>
      <c r="M27" s="62">
        <f>+BS3</f>
        <v>25.375</v>
      </c>
      <c r="N27" s="62">
        <f>+BR3</f>
        <v>24.5</v>
      </c>
      <c r="O27" s="62">
        <f>+BQ3</f>
        <v>23.625</v>
      </c>
      <c r="P27" s="62">
        <f>+BP3</f>
        <v>22.75</v>
      </c>
      <c r="Q27" s="62">
        <f>+BO3</f>
        <v>21.875</v>
      </c>
      <c r="R27" s="62">
        <f>+BN3</f>
        <v>21</v>
      </c>
      <c r="S27" s="62">
        <f>+BM3</f>
        <v>20.125</v>
      </c>
      <c r="T27" s="62">
        <f>+BL3</f>
        <v>19.25</v>
      </c>
      <c r="U27" s="62">
        <f>+BK3</f>
        <v>18.375</v>
      </c>
      <c r="V27" s="62">
        <f>+BJ3</f>
        <v>17.5</v>
      </c>
      <c r="W27" s="62">
        <f>+BI3</f>
        <v>16.625</v>
      </c>
      <c r="X27" s="62">
        <f>+BH3</f>
        <v>15.75</v>
      </c>
      <c r="Y27" s="62">
        <f>+BG3</f>
        <v>14.875</v>
      </c>
      <c r="Z27" s="62">
        <f>+BF3</f>
        <v>14</v>
      </c>
      <c r="AA27" s="62">
        <f>+BE3</f>
        <v>13.125</v>
      </c>
      <c r="AB27" s="62">
        <f>+BD3</f>
        <v>12.25</v>
      </c>
      <c r="AC27" s="62">
        <f>+BC3</f>
        <v>11.375</v>
      </c>
      <c r="AD27" s="62">
        <f>+BB3</f>
        <v>10.5</v>
      </c>
      <c r="AE27" s="62">
        <f>+BA3</f>
        <v>9.625</v>
      </c>
      <c r="AF27" s="62">
        <f>+AZ3</f>
        <v>8.75</v>
      </c>
      <c r="AG27" s="62">
        <f>+AY3</f>
        <v>7.875</v>
      </c>
      <c r="AH27" s="62">
        <f>+AX3</f>
        <v>7</v>
      </c>
      <c r="AI27" s="62">
        <f>+AW3</f>
        <v>6.125</v>
      </c>
      <c r="AJ27" s="62">
        <f>+AV3</f>
        <v>5.25</v>
      </c>
      <c r="AK27" s="62">
        <f>+AU3</f>
        <v>4.375</v>
      </c>
      <c r="AL27" s="62">
        <f>+AT3</f>
        <v>3.5</v>
      </c>
      <c r="AM27" s="62">
        <f>+AS3</f>
        <v>2.625</v>
      </c>
      <c r="AN27" s="62">
        <f>+AR3</f>
        <v>1.75</v>
      </c>
      <c r="AO27" s="62">
        <f>+AQ3</f>
        <v>0.875</v>
      </c>
      <c r="AP27" s="89">
        <f>+AP3</f>
        <v>0</v>
      </c>
      <c r="CE27" s="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row>
    <row r="28" spans="1:121" ht="25.5">
      <c r="A28" s="56" t="s">
        <v>38</v>
      </c>
      <c r="B28" s="54" t="s">
        <v>39</v>
      </c>
      <c r="C28" s="71">
        <f>ROUND(CC4,0)</f>
        <v>275</v>
      </c>
      <c r="D28" s="71">
        <f>ROUND(CB4,0)</f>
        <v>279</v>
      </c>
      <c r="E28" s="71">
        <f>ROUND(CA4,0)</f>
        <v>284</v>
      </c>
      <c r="F28" s="71">
        <f>ROUND(BZ4,0)</f>
        <v>290</v>
      </c>
      <c r="G28" s="71">
        <f>ROUND(BY4,0)</f>
        <v>296</v>
      </c>
      <c r="H28" s="71">
        <f>ROUND(BX4,0)</f>
        <v>302</v>
      </c>
      <c r="I28" s="71">
        <f>ROUND(BW4,0)</f>
        <v>308</v>
      </c>
      <c r="J28" s="71">
        <f>ROUND(BV4,0)</f>
        <v>315</v>
      </c>
      <c r="K28" s="71">
        <f>ROUND(BU4,0)</f>
        <v>323</v>
      </c>
      <c r="L28" s="71">
        <f>ROUND(BT4,0)</f>
        <v>331</v>
      </c>
      <c r="M28" s="71">
        <f>ROUND(BS4,0)</f>
        <v>340</v>
      </c>
      <c r="N28" s="71">
        <f>ROUND(BR4,0)</f>
        <v>349</v>
      </c>
      <c r="O28" s="71">
        <f>ROUND(BQ4,0)</f>
        <v>360</v>
      </c>
      <c r="P28" s="71">
        <f>ROUND(BP4,0)</f>
        <v>371</v>
      </c>
      <c r="Q28" s="71">
        <f>ROUND(BO4,0)</f>
        <v>383</v>
      </c>
      <c r="R28" s="71">
        <f>ROUND(BN4,0)</f>
        <v>396</v>
      </c>
      <c r="S28" s="71">
        <f>ROUND(BM4,0)</f>
        <v>411</v>
      </c>
      <c r="T28" s="71">
        <f>ROUND(BL4,0)</f>
        <v>426</v>
      </c>
      <c r="U28" s="71">
        <f>ROUND(BK4,0)</f>
        <v>444</v>
      </c>
      <c r="V28" s="71">
        <f>ROUND(BJ4,0)</f>
        <v>463</v>
      </c>
      <c r="W28" s="71">
        <f>ROUND(BI4,0)</f>
        <v>484</v>
      </c>
      <c r="X28" s="71">
        <f>ROUND(BH4,0)</f>
        <v>508</v>
      </c>
      <c r="Y28" s="71">
        <f>ROUND(BG4,0)</f>
        <v>534</v>
      </c>
      <c r="Z28" s="71">
        <f>ROUND(BF4,0)</f>
        <v>564</v>
      </c>
      <c r="AA28" s="71">
        <f>ROUND(BE4,0)</f>
        <v>599</v>
      </c>
      <c r="AB28" s="71">
        <f>ROUND(BD4,0)</f>
        <v>638</v>
      </c>
      <c r="AC28" s="71">
        <f>ROUND(BC4,0)</f>
        <v>683</v>
      </c>
      <c r="AD28" s="71">
        <f>ROUND(BB4,0)</f>
        <v>736</v>
      </c>
      <c r="AE28" s="71">
        <f>ROUND(BA4,0)</f>
        <v>799</v>
      </c>
      <c r="AF28" s="71">
        <f>ROUND(AZ4,0)</f>
        <v>874</v>
      </c>
      <c r="AG28" s="71">
        <f>ROUND(AY4,0)</f>
        <v>967</v>
      </c>
      <c r="AH28" s="71">
        <f>ROUND(AX4,0)</f>
        <v>1083</v>
      </c>
      <c r="AI28" s="71">
        <f>ROUND(AW4,0)</f>
        <v>1233</v>
      </c>
      <c r="AJ28" s="71">
        <f>ROUND(AV4,0)</f>
        <v>1434</v>
      </c>
      <c r="AK28" s="71">
        <f>ROUND(AU4,0)</f>
        <v>1717</v>
      </c>
      <c r="AL28" s="71">
        <f>ROUND(AT4,0)</f>
        <v>2145</v>
      </c>
      <c r="AM28" s="71">
        <f>ROUND(AS4,0)</f>
        <v>2868</v>
      </c>
      <c r="AN28" s="71">
        <f>ROUND(AR4,0)</f>
        <v>4348</v>
      </c>
      <c r="AO28" s="71">
        <f>ROUND(AQ4,0)</f>
        <v>9088</v>
      </c>
      <c r="AP28" s="152">
        <f>ROUND(AP4,0)</f>
        <v>114102</v>
      </c>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row>
    <row r="30" ht="12.75">
      <c r="A30" s="101" t="str">
        <f>"float [] tr_r = { "&amp;FIXED(C23,0,TRUE)&amp;", "&amp;FIXED(D23,0,TRUE)&amp;", "&amp;FIXED(E23,0,TRUE)&amp;", "&amp;FIXED(F23,0,TRUE)&amp;", "&amp;FIXED(G23,0,TRUE)&amp;", "&amp;FIXED(H23,0,TRUE)&amp;", "&amp;FIXED(I23,0,TRUE)&amp;", "&amp;FIXED(J23,0,TRUE)&amp;", "&amp;FIXED(K23,0,TRUE)&amp;", "&amp;FIXED(L23,0,TRUE)&amp;", "&amp;FIXED(M23,0,TRUE)&amp;", "&amp;FIXED(N23,0,TRUE)&amp;", "&amp;FIXED(O23,0,TRUE)&amp;", "&amp;FIXED(P23,0,TRUE)&amp;", "&amp;FIXED(Q23,0,TRUE)&amp;", "&amp;FIXED(R23,0,TRUE)&amp;", "&amp;FIXED(S23,0,TRUE)&amp;", "&amp;FIXED(T23,0,TRUE)&amp;", "&amp;FIXED(U23,0,TRUE)&amp;", "&amp;FIXED(V23,0,TRUE)&amp;", "&amp;FIXED(W23,0,TRUE)&amp;", "&amp;FIXED(X23,0,TRUE)&amp;", "&amp;FIXED(Y23,0,TRUE)&amp;", "&amp;FIXED(Z23,0,TRUE)&amp;", "&amp;FIXED(AA23,0,TRUE)&amp;", "&amp;FIXED(AB23,0,TRUE)&amp;", "&amp;FIXED(AC23,0,TRUE)&amp;", "&amp;FIXED(AD23,0,TRUE)&amp;", "&amp;FIXED(AE23,0,TRUE)&amp;", "&amp;FIXED(AF23,0,TRUE)&amp;", "&amp;FIXED(AG23,0,TRUE)&amp;", "&amp;FIXED(AH23,0,TRUE)&amp;", "&amp;FIXED(AI23,0,TRUE)&amp;", "&amp;FIXED(AJ23,0,TRUE)&amp;", "&amp;FIXED(AK23,0,TRUE)&amp;", "&amp;FIXED(AL23,0,TRUE)&amp;", "&amp;FIXED(AM23,0,TRUE)&amp;", "&amp;FIXED(AN23,0,TRUE)&amp;", "&amp;FIXED(AO23,0,TRUE)&amp;", "&amp;FIXED(AP23,0,TRUE)&amp;" };"</f>
        <v>float [] tr_r = { 203, 207, 213, 218, 224, 230, 237, 244, 252, 261, 269, 279, 290, 301, 313, 326, 341, 357, 374, 394, 415, 439, 466, 496, 530, 569, 614, 668, 730, 806, 899, 1015, 1165, 1366, 1649, 2077, 2800, 4280, 9020, 114170 };</v>
      </c>
    </row>
    <row r="31" ht="12.75">
      <c r="A31" s="101" t="str">
        <f>"float [] r_r = { "&amp;FIXED(C28,0,TRUE)&amp;", "&amp;FIXED(D28,0,TRUE)&amp;", "&amp;FIXED(E28,0,TRUE)&amp;", "&amp;FIXED(F28,0,TRUE)&amp;", "&amp;FIXED(G28,0,TRUE)&amp;", "&amp;FIXED(H28,0,TRUE)&amp;", "&amp;FIXED(I28,0,TRUE)&amp;", "&amp;FIXED(J28,0,TRUE)&amp;", "&amp;FIXED(K28,0,TRUE)&amp;", "&amp;FIXED(L28,0,TRUE)&amp;", "&amp;FIXED(M28,0,TRUE)&amp;", "&amp;FIXED(N28,0,TRUE)&amp;", "&amp;FIXED(O28,0,TRUE)&amp;", "&amp;FIXED(P28,0,TRUE)&amp;", "&amp;FIXED(Q28,0,TRUE)&amp;", "&amp;FIXED(R28,0,TRUE)&amp;", "&amp;FIXED(S28,0,TRUE)&amp;", "&amp;FIXED(T28,0,TRUE)&amp;", "&amp;FIXED(U28,0,TRUE)&amp;", "&amp;FIXED(V28,0,TRUE)&amp;", "&amp;FIXED(W28,0,TRUE)&amp;", "&amp;FIXED(X28,0,TRUE)&amp;", "&amp;FIXED(Y28,0,TRUE)&amp;", "&amp;FIXED(Z28,0,TRUE)&amp;", "&amp;FIXED(AA28,0,TRUE)&amp;", "&amp;FIXED(AB28,0,TRUE)&amp;", "&amp;FIXED(AC28,0,TRUE)&amp;", "&amp;FIXED(AD28,0,TRUE)&amp;", "&amp;FIXED(AE28,0,TRUE)&amp;", "&amp;FIXED(AF28,0,TRUE)&amp;", "&amp;FIXED(AG28,0,TRUE)&amp;", "&amp;FIXED(AH28,0,TRUE)&amp;", "&amp;FIXED(AI28,0,TRUE)&amp;", "&amp;FIXED(AJ28,0,TRUE)&amp;", "&amp;FIXED(AK28,0,TRUE)&amp;", "&amp;FIXED(AL28,0,TRUE)&amp;", "&amp;FIXED(AM28,0,TRUE)&amp;", "&amp;FIXED(AN28,0,TRUE)&amp;", "&amp;FIXED(AO28,0,TRUE)&amp;", "&amp;FIXED(AP28,0,TRUE)&amp;" };"</f>
        <v>float [] r_r = { 275, 279, 284, 290, 296, 302, 308, 315, 323, 331, 340, 349, 360, 371, 383, 396, 411, 426, 444, 463, 484, 508, 534, 564, 599, 638, 683, 736, 799, 874, 967, 1083, 1233, 1434, 1717, 2145, 2868, 4348, 9088, 114102 };</v>
      </c>
    </row>
    <row r="32" ht="12.75">
      <c r="A32" s="101" t="str">
        <f>"float [] lambda_l = { "&amp;FIXED(C25,6,TRUE)&amp;", "&amp;FIXED(D25,6,TRUE)&amp;", "&amp;FIXED(E25,6,TRUE)&amp;", "&amp;FIXED(F25,6,TRUE)&amp;", "&amp;FIXED(G25,6,TRUE)&amp;", "&amp;FIXED(H25,6,TRUE)&amp;", "&amp;FIXED(I25,6,TRUE)&amp;", "&amp;FIXED(J25,6,TRUE)&amp;", "&amp;FIXED(K25,6,TRUE)&amp;", "&amp;FIXED(L25,6,TRUE)&amp;", "&amp;FIXED(M25,6,TRUE)&amp;", "&amp;FIXED(N25,6,TRUE)&amp;", "&amp;FIXED(O25,6,TRUE)&amp;", "&amp;FIXED(P25,6,TRUE)&amp;", "&amp;FIXED(Q25,6,TRUE)&amp;", "&amp;FIXED(R25,6,TRUE)&amp;", "&amp;FIXED(S25,6,TRUE)&amp;", "&amp;FIXED(T25,6,TRUE)&amp;", "&amp;FIXED(U25,6,TRUE)&amp;", "&amp;FIXED(V25,6,TRUE)&amp;", "&amp;FIXED(W25,6,TRUE)&amp;", "&amp;FIXED(X25,6,TRUE)&amp;", "&amp;FIXED(Y25,6,TRUE)&amp;", "&amp;FIXED(Z25,6,TRUE)&amp;", "&amp;FIXED(AA25,6,TRUE)&amp;", "&amp;FIXED(AB25,6,TRUE)&amp;", "&amp;FIXED(AC25,6,TRUE)&amp;", "&amp;FIXED(AD25,6,TRUE)&amp;", "&amp;FIXED(AE25,6,TRUE)&amp;", "&amp;FIXED(AF25,6,TRUE)&amp;", "&amp;FIXED(AG25,6,TRUE)&amp;", "&amp;FIXED(AH25,6,TRUE)&amp;", "&amp;FIXED(AI25,6,TRUE)&amp;", "&amp;FIXED(AJ25,6,TRUE)&amp;", "&amp;FIXED(AK25,6,TRUE)&amp;", "&amp;FIXED(AL25,6,TRUE)&amp;", "&amp;FIXED(AM25,6,TRUE)&amp;", "&amp;FIXED(AN25,6,TRUE)&amp;", "&amp;FIXED(AO25,6,TRUE)&amp;", "&amp;FIXED(AP25,6,TRUE)&amp;" };"</f>
        <v>float [] lambda_l = { -22.441695, -22.015986, -21.579169, -21.131539, -20.673389, -20.205010, -19.726688, -19.238707, -18.741348, -18.234884, -17.719589, -17.195728, -16.663562, -16.123348, -15.575338, -15.019775, -14.456898, -13.886940, -13.310129, -12.726683, -12.136816, -11.540733, -10.938634, -10.330711, -9.717146, -9.098117, -8.473793, -7.844335, -7.209894, -6.570617, -5.926639, -5.278088, -4.625083, -3.967735, -3.306145, -2.640406, -1.970601, -1.296804, -0.619079, 0.015596 };</v>
      </c>
    </row>
  </sheetData>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6"/>
  <sheetViews>
    <sheetView showGridLines="0" workbookViewId="0" topLeftCell="A1">
      <selection activeCell="H45" sqref="H45"/>
    </sheetView>
  </sheetViews>
  <sheetFormatPr defaultColWidth="9.00390625" defaultRowHeight="13.5"/>
  <cols>
    <col min="1" max="3" width="9.00390625" style="87" customWidth="1"/>
    <col min="4" max="4" width="9.00390625" style="96" customWidth="1"/>
    <col min="5" max="16384" width="9.00390625" style="87" customWidth="1"/>
  </cols>
  <sheetData>
    <row r="1" ht="12.75">
      <c r="A1" s="98" t="s">
        <v>161</v>
      </c>
    </row>
    <row r="2" spans="1:6" ht="12.75">
      <c r="A2" s="159" t="s">
        <v>148</v>
      </c>
      <c r="B2" s="159" t="s">
        <v>155</v>
      </c>
      <c r="C2" s="159" t="s">
        <v>149</v>
      </c>
      <c r="D2" s="160" t="s">
        <v>281</v>
      </c>
      <c r="E2" s="159" t="s">
        <v>150</v>
      </c>
      <c r="F2" s="159" t="s">
        <v>151</v>
      </c>
    </row>
    <row r="3" spans="1:8" ht="12.75">
      <c r="A3" s="161">
        <v>0</v>
      </c>
      <c r="B3" s="161">
        <v>1</v>
      </c>
      <c r="C3" s="161">
        <v>12</v>
      </c>
      <c r="D3" s="162">
        <v>90</v>
      </c>
      <c r="E3" s="161">
        <v>62</v>
      </c>
      <c r="F3" s="161">
        <v>74</v>
      </c>
      <c r="H3" s="102" t="str">
        <f>"  controls["&amp;FIXED(A3,0)&amp;"] = new Control("&amp;FIXED(B3,0)&amp;", "&amp;FIXED(C3,0)&amp;", "&amp;FIXED(D3,1)&amp;", "&amp;FIXED(E3,0)&amp;", "&amp;FIXED(F3,0)&amp;");"</f>
        <v>  controls[0] = new Control(1, 12, 90.0, 62, 74);</v>
      </c>
    </row>
    <row r="4" spans="1:8" ht="12.75">
      <c r="A4" s="161">
        <v>1</v>
      </c>
      <c r="B4" s="161">
        <v>3</v>
      </c>
      <c r="C4" s="161">
        <v>12</v>
      </c>
      <c r="D4" s="162">
        <v>40.140845070422536</v>
      </c>
      <c r="E4" s="161">
        <v>84</v>
      </c>
      <c r="F4" s="161">
        <v>74</v>
      </c>
      <c r="H4" s="102" t="str">
        <f aca="true" t="shared" si="0" ref="H4:H35">"  controls["&amp;FIXED(A4,0)&amp;"] = new Control("&amp;FIXED(B4,0)&amp;", "&amp;FIXED(C4,0)&amp;", "&amp;FIXED(D4,1)&amp;", "&amp;FIXED(E4,0)&amp;", "&amp;FIXED(F4,0)&amp;");"</f>
        <v>  controls[1] = new Control(3, 12, 40.1, 84, 74);</v>
      </c>
    </row>
    <row r="5" spans="1:8" ht="12.75">
      <c r="A5" s="161">
        <v>2</v>
      </c>
      <c r="B5" s="161">
        <v>3</v>
      </c>
      <c r="C5" s="161">
        <v>12</v>
      </c>
      <c r="D5" s="162">
        <v>348.4620129536342</v>
      </c>
      <c r="E5" s="161">
        <v>85</v>
      </c>
      <c r="F5" s="161">
        <v>74</v>
      </c>
      <c r="H5" s="102" t="str">
        <f t="shared" si="0"/>
        <v>  controls[2] = new Control(3, 12, 348.5, 85, 74);</v>
      </c>
    </row>
    <row r="6" spans="1:8" ht="12.75">
      <c r="A6" s="161">
        <v>3</v>
      </c>
      <c r="B6" s="161">
        <v>3</v>
      </c>
      <c r="C6" s="161">
        <v>12</v>
      </c>
      <c r="D6" s="162">
        <v>310.8024384855491</v>
      </c>
      <c r="E6" s="161">
        <v>78</v>
      </c>
      <c r="F6" s="161">
        <v>74</v>
      </c>
      <c r="H6" s="102" t="str">
        <f t="shared" si="0"/>
        <v>  controls[3] = new Control(3, 12, 310.8, 78, 74);</v>
      </c>
    </row>
    <row r="7" spans="1:8" ht="12.75">
      <c r="A7" s="161">
        <v>4</v>
      </c>
      <c r="B7" s="161">
        <v>3</v>
      </c>
      <c r="C7" s="161">
        <v>12</v>
      </c>
      <c r="D7" s="162">
        <v>277.5109024353924</v>
      </c>
      <c r="E7" s="161">
        <v>76</v>
      </c>
      <c r="F7" s="161">
        <v>74</v>
      </c>
      <c r="H7" s="102" t="str">
        <f t="shared" si="0"/>
        <v>  controls[4] = new Control(3, 12, 277.5, 76, 74);</v>
      </c>
    </row>
    <row r="8" spans="1:8" ht="12.75">
      <c r="A8" s="161">
        <v>5</v>
      </c>
      <c r="B8" s="161">
        <v>4</v>
      </c>
      <c r="C8" s="161">
        <v>12</v>
      </c>
      <c r="D8" s="162">
        <v>322.5109024353924</v>
      </c>
      <c r="E8" s="161">
        <v>43</v>
      </c>
      <c r="F8" s="161">
        <v>74</v>
      </c>
      <c r="H8" s="102" t="str">
        <f t="shared" si="0"/>
        <v>  controls[5] = new Control(4, 12, 322.5, 43, 74);</v>
      </c>
    </row>
    <row r="9" spans="1:8" ht="12.75">
      <c r="A9" s="161">
        <v>6</v>
      </c>
      <c r="B9" s="161">
        <v>4</v>
      </c>
      <c r="C9" s="161">
        <v>12</v>
      </c>
      <c r="D9" s="162">
        <v>3.278656754010399</v>
      </c>
      <c r="E9" s="161">
        <v>45</v>
      </c>
      <c r="F9" s="161">
        <v>74</v>
      </c>
      <c r="H9" s="102" t="str">
        <f t="shared" si="0"/>
        <v>  controls[6] = new Control(4, 12, 3.3, 45, 74);</v>
      </c>
    </row>
    <row r="10" spans="1:8" ht="12.75">
      <c r="A10" s="161">
        <v>7</v>
      </c>
      <c r="B10" s="161">
        <v>2</v>
      </c>
      <c r="C10" s="161">
        <v>12</v>
      </c>
      <c r="D10" s="162">
        <v>355.87279901342464</v>
      </c>
      <c r="E10" s="161">
        <v>65</v>
      </c>
      <c r="F10" s="161">
        <v>74</v>
      </c>
      <c r="H10" s="102" t="str">
        <f t="shared" si="0"/>
        <v>  controls[7] = new Control(2, 12, 355.9, 65, 74);</v>
      </c>
    </row>
    <row r="11" spans="1:8" ht="12.75">
      <c r="A11" s="161">
        <v>8</v>
      </c>
      <c r="B11" s="161">
        <v>1</v>
      </c>
      <c r="C11" s="161">
        <v>12</v>
      </c>
      <c r="D11" s="162">
        <v>0.929941870567518</v>
      </c>
      <c r="E11" s="161">
        <v>60</v>
      </c>
      <c r="F11" s="161">
        <v>74</v>
      </c>
      <c r="H11" s="102" t="str">
        <f t="shared" si="0"/>
        <v>  controls[8] = new Control(1, 12, 0.9, 60, 74);</v>
      </c>
    </row>
    <row r="12" spans="1:8" ht="12.75">
      <c r="A12" s="161">
        <v>9</v>
      </c>
      <c r="B12" s="161">
        <v>2</v>
      </c>
      <c r="C12" s="161">
        <v>12</v>
      </c>
      <c r="D12" s="162">
        <v>356.0449372707515</v>
      </c>
      <c r="E12" s="161">
        <v>64</v>
      </c>
      <c r="F12" s="161">
        <v>74</v>
      </c>
      <c r="H12" s="102" t="str">
        <f t="shared" si="0"/>
        <v>  controls[9] = new Control(2, 12, 356.0, 64, 74);</v>
      </c>
    </row>
    <row r="13" spans="1:8" ht="12.75">
      <c r="A13" s="161">
        <v>10</v>
      </c>
      <c r="B13" s="161">
        <v>1</v>
      </c>
      <c r="C13" s="161">
        <v>12</v>
      </c>
      <c r="D13" s="162">
        <v>1.1020801278943964</v>
      </c>
      <c r="E13" s="161">
        <v>60</v>
      </c>
      <c r="F13" s="161">
        <v>74</v>
      </c>
      <c r="H13" s="102" t="str">
        <f t="shared" si="0"/>
        <v>  controls[10] = new Control(1, 12, 1.1, 60, 74);</v>
      </c>
    </row>
    <row r="14" spans="1:8" ht="12.75">
      <c r="A14" s="161">
        <v>11</v>
      </c>
      <c r="B14" s="161">
        <v>2</v>
      </c>
      <c r="C14" s="161">
        <v>12</v>
      </c>
      <c r="D14" s="162">
        <v>356.2170755280784</v>
      </c>
      <c r="E14" s="161">
        <v>64</v>
      </c>
      <c r="F14" s="161">
        <v>74</v>
      </c>
      <c r="H14" s="102" t="str">
        <f t="shared" si="0"/>
        <v>  controls[11] = new Control(2, 12, 356.2, 64, 74);</v>
      </c>
    </row>
    <row r="15" spans="1:8" ht="12.75">
      <c r="A15" s="161">
        <v>12</v>
      </c>
      <c r="B15" s="161">
        <v>1</v>
      </c>
      <c r="C15" s="161">
        <v>12</v>
      </c>
      <c r="D15" s="162">
        <v>1.2742183852212747</v>
      </c>
      <c r="E15" s="161">
        <v>60</v>
      </c>
      <c r="F15" s="161">
        <v>74</v>
      </c>
      <c r="H15" s="102" t="str">
        <f t="shared" si="0"/>
        <v>  controls[12] = new Control(1, 12, 1.3, 60, 74);</v>
      </c>
    </row>
    <row r="16" spans="1:8" ht="12.75">
      <c r="A16" s="161">
        <v>13</v>
      </c>
      <c r="B16" s="161">
        <v>2</v>
      </c>
      <c r="C16" s="161">
        <v>12</v>
      </c>
      <c r="D16" s="162">
        <v>346.4625029040497</v>
      </c>
      <c r="E16" s="161">
        <v>68</v>
      </c>
      <c r="F16" s="161">
        <v>74</v>
      </c>
      <c r="H16" s="102" t="str">
        <f t="shared" si="0"/>
        <v>  controls[13] = new Control(2, 12, 346.5, 68, 74);</v>
      </c>
    </row>
    <row r="17" spans="1:8" ht="12.75">
      <c r="A17" s="161">
        <v>14</v>
      </c>
      <c r="B17" s="161">
        <v>4</v>
      </c>
      <c r="C17" s="161">
        <v>12</v>
      </c>
      <c r="D17" s="162">
        <v>33.557846584759204</v>
      </c>
      <c r="E17" s="161">
        <v>42</v>
      </c>
      <c r="F17" s="161">
        <v>74</v>
      </c>
      <c r="H17" s="102" t="str">
        <f t="shared" si="0"/>
        <v>  controls[14] = new Control(4, 12, 33.6, 42, 74);</v>
      </c>
    </row>
    <row r="18" spans="1:8" ht="12.75">
      <c r="A18" s="161">
        <v>15</v>
      </c>
      <c r="B18" s="161">
        <v>4</v>
      </c>
      <c r="C18" s="161">
        <v>12</v>
      </c>
      <c r="D18" s="162">
        <v>53.69054800656015</v>
      </c>
      <c r="E18" s="161">
        <v>54</v>
      </c>
      <c r="F18" s="161">
        <v>74</v>
      </c>
      <c r="H18" s="102" t="str">
        <f t="shared" si="0"/>
        <v>  controls[15] = new Control(4, 12, 53.7, 54, 74);</v>
      </c>
    </row>
    <row r="19" spans="1:8" ht="12.75">
      <c r="A19" s="161">
        <v>16</v>
      </c>
      <c r="B19" s="161">
        <v>1</v>
      </c>
      <c r="C19" s="161">
        <v>12</v>
      </c>
      <c r="D19" s="162">
        <v>63.88248658621466</v>
      </c>
      <c r="E19" s="161">
        <v>58</v>
      </c>
      <c r="F19" s="161">
        <v>74</v>
      </c>
      <c r="H19" s="102" t="str">
        <f t="shared" si="0"/>
        <v>  controls[16] = new Control(1, 12, 63.9, 58, 74);</v>
      </c>
    </row>
    <row r="20" spans="1:8" ht="12.75">
      <c r="A20" s="161">
        <v>17</v>
      </c>
      <c r="B20" s="161">
        <v>3</v>
      </c>
      <c r="C20" s="161">
        <v>12</v>
      </c>
      <c r="D20" s="162">
        <v>346.646122949851</v>
      </c>
      <c r="E20" s="161">
        <v>101</v>
      </c>
      <c r="F20" s="161">
        <v>74</v>
      </c>
      <c r="H20" s="102" t="str">
        <f t="shared" si="0"/>
        <v>  controls[17] = new Control(3, 12, 346.6, 101, 74);</v>
      </c>
    </row>
    <row r="21" spans="1:8" ht="12.75">
      <c r="A21" s="161">
        <v>18</v>
      </c>
      <c r="B21" s="161">
        <v>3</v>
      </c>
      <c r="C21" s="161">
        <v>12</v>
      </c>
      <c r="D21" s="162">
        <v>293.0097593134874</v>
      </c>
      <c r="E21" s="161">
        <v>86</v>
      </c>
      <c r="F21" s="161">
        <v>74</v>
      </c>
      <c r="H21" s="102" t="str">
        <f t="shared" si="0"/>
        <v>  controls[18] = new Control(3, 12, 293.0, 86, 74);</v>
      </c>
    </row>
    <row r="22" spans="1:8" ht="12.75">
      <c r="A22" s="161">
        <v>19</v>
      </c>
      <c r="B22" s="161">
        <v>3</v>
      </c>
      <c r="C22" s="161">
        <v>12</v>
      </c>
      <c r="D22" s="162">
        <v>241.33092719669907</v>
      </c>
      <c r="E22" s="161">
        <v>85</v>
      </c>
      <c r="F22" s="161">
        <v>74</v>
      </c>
      <c r="H22" s="102" t="str">
        <f t="shared" si="0"/>
        <v>  controls[19] = new Control(3, 12, 241.3, 85, 74);</v>
      </c>
    </row>
    <row r="23" spans="1:8" ht="12.75">
      <c r="A23" s="161">
        <v>20</v>
      </c>
      <c r="B23" s="161">
        <v>3</v>
      </c>
      <c r="C23" s="161">
        <v>12</v>
      </c>
      <c r="D23" s="162">
        <v>201.55564629782265</v>
      </c>
      <c r="E23" s="161">
        <v>79</v>
      </c>
      <c r="F23" s="161">
        <v>74</v>
      </c>
      <c r="H23" s="102" t="str">
        <f t="shared" si="0"/>
        <v>  controls[20] = new Control(3, 12, 201.6, 79, 74);</v>
      </c>
    </row>
    <row r="24" spans="1:8" ht="12.75">
      <c r="A24" s="161">
        <v>21</v>
      </c>
      <c r="B24" s="161">
        <v>3</v>
      </c>
      <c r="C24" s="161">
        <v>12</v>
      </c>
      <c r="D24" s="162">
        <v>168.2641102476659</v>
      </c>
      <c r="E24" s="161">
        <v>76</v>
      </c>
      <c r="F24" s="161">
        <v>74</v>
      </c>
      <c r="H24" s="102" t="str">
        <f t="shared" si="0"/>
        <v>  controls[21] = new Control(3, 12, 168.3, 76, 74);</v>
      </c>
    </row>
    <row r="25" spans="1:8" ht="12.75">
      <c r="A25" s="161">
        <v>22</v>
      </c>
      <c r="B25" s="161">
        <v>1</v>
      </c>
      <c r="C25" s="161">
        <v>12</v>
      </c>
      <c r="D25" s="162">
        <v>183.47900996113296</v>
      </c>
      <c r="E25" s="161">
        <v>56</v>
      </c>
      <c r="F25" s="161">
        <v>74</v>
      </c>
      <c r="H25" s="102" t="str">
        <f t="shared" si="0"/>
        <v>  controls[22] = new Control(1, 12, 183.5, 56, 74);</v>
      </c>
    </row>
    <row r="26" spans="1:8" ht="12.75">
      <c r="A26" s="161">
        <v>23</v>
      </c>
      <c r="B26" s="161">
        <v>2</v>
      </c>
      <c r="C26" s="161">
        <v>12</v>
      </c>
      <c r="D26" s="162">
        <v>178.59400536131696</v>
      </c>
      <c r="E26" s="161">
        <v>64</v>
      </c>
      <c r="F26" s="161">
        <v>74</v>
      </c>
      <c r="H26" s="102" t="str">
        <f t="shared" si="0"/>
        <v>  controls[23] = new Control(2, 12, 178.6, 64, 74);</v>
      </c>
    </row>
    <row r="27" spans="1:8" ht="12.75">
      <c r="A27" s="161">
        <v>24</v>
      </c>
      <c r="B27" s="161">
        <v>1</v>
      </c>
      <c r="C27" s="161">
        <v>12</v>
      </c>
      <c r="D27" s="162">
        <v>183.6511482184598</v>
      </c>
      <c r="E27" s="161">
        <v>60</v>
      </c>
      <c r="F27" s="161">
        <v>74</v>
      </c>
      <c r="H27" s="102" t="str">
        <f t="shared" si="0"/>
        <v>  controls[24] = new Control(1, 12, 183.7, 60, 74);</v>
      </c>
    </row>
    <row r="28" spans="1:8" ht="12.75">
      <c r="A28" s="161">
        <v>25</v>
      </c>
      <c r="B28" s="161">
        <v>2</v>
      </c>
      <c r="C28" s="161">
        <v>12</v>
      </c>
      <c r="D28" s="162">
        <v>178.7661436186438</v>
      </c>
      <c r="E28" s="161">
        <v>64</v>
      </c>
      <c r="F28" s="161">
        <v>74</v>
      </c>
      <c r="H28" s="102" t="str">
        <f t="shared" si="0"/>
        <v>  controls[25] = new Control(2, 12, 178.8, 64, 74);</v>
      </c>
    </row>
    <row r="29" spans="1:8" ht="12.75">
      <c r="A29" s="161">
        <v>26</v>
      </c>
      <c r="B29" s="161">
        <v>1</v>
      </c>
      <c r="C29" s="161">
        <v>12</v>
      </c>
      <c r="D29" s="162">
        <v>183.82328647578666</v>
      </c>
      <c r="E29" s="161">
        <v>60</v>
      </c>
      <c r="F29" s="161">
        <v>74</v>
      </c>
      <c r="H29" s="102" t="str">
        <f t="shared" si="0"/>
        <v>  controls[26] = new Control(1, 12, 183.8, 60, 74);</v>
      </c>
    </row>
    <row r="30" spans="1:8" ht="12.75">
      <c r="A30" s="161">
        <v>27</v>
      </c>
      <c r="B30" s="161">
        <v>2</v>
      </c>
      <c r="C30" s="161">
        <v>12</v>
      </c>
      <c r="D30" s="162">
        <v>178.93828187597066</v>
      </c>
      <c r="E30" s="161">
        <v>64</v>
      </c>
      <c r="F30" s="161">
        <v>74</v>
      </c>
      <c r="H30" s="102" t="str">
        <f t="shared" si="0"/>
        <v>  controls[27] = new Control(2, 12, 178.9, 64, 74);</v>
      </c>
    </row>
    <row r="31" spans="1:8" ht="12.75">
      <c r="A31" s="161">
        <v>28</v>
      </c>
      <c r="B31" s="161">
        <v>1</v>
      </c>
      <c r="C31" s="161">
        <v>12</v>
      </c>
      <c r="D31" s="162">
        <v>181.38669686156143</v>
      </c>
      <c r="E31" s="161">
        <v>61</v>
      </c>
      <c r="F31" s="161">
        <v>74</v>
      </c>
      <c r="H31" s="102" t="str">
        <f t="shared" si="0"/>
        <v>  controls[28] = new Control(1, 12, 181.4, 61, 74);</v>
      </c>
    </row>
    <row r="32" spans="1:8" ht="12.75">
      <c r="A32" s="161">
        <v>29</v>
      </c>
      <c r="B32" s="161">
        <v>2</v>
      </c>
      <c r="C32" s="161">
        <v>12</v>
      </c>
      <c r="D32" s="162">
        <v>179.0495489742375</v>
      </c>
      <c r="E32" s="161">
        <v>63</v>
      </c>
      <c r="F32" s="161">
        <v>74</v>
      </c>
      <c r="H32" s="102" t="str">
        <f t="shared" si="0"/>
        <v>  controls[29] = new Control(2, 12, 179.0, 63, 74);</v>
      </c>
    </row>
    <row r="33" spans="1:8" ht="12.75">
      <c r="A33" s="161">
        <v>30</v>
      </c>
      <c r="B33" s="161">
        <v>1</v>
      </c>
      <c r="C33" s="161">
        <v>12</v>
      </c>
      <c r="D33" s="162">
        <v>179.0495489742375</v>
      </c>
      <c r="E33" s="161">
        <v>62</v>
      </c>
      <c r="F33" s="161">
        <v>74</v>
      </c>
      <c r="H33" s="102" t="str">
        <f t="shared" si="0"/>
        <v>  controls[30] = new Control(1, 12, 179.0, 62, 74);</v>
      </c>
    </row>
    <row r="34" spans="1:8" ht="12.75">
      <c r="A34" s="161">
        <v>31</v>
      </c>
      <c r="B34" s="161">
        <v>3</v>
      </c>
      <c r="C34" s="161">
        <v>12</v>
      </c>
      <c r="D34" s="162">
        <v>137.23852535219027</v>
      </c>
      <c r="E34" s="161">
        <v>80</v>
      </c>
      <c r="F34" s="161">
        <v>74</v>
      </c>
      <c r="H34" s="102" t="str">
        <f t="shared" si="0"/>
        <v>  controls[31] = new Control(3, 12, 137.2, 80, 74);</v>
      </c>
    </row>
    <row r="35" spans="1:8" ht="12.75">
      <c r="A35" s="161">
        <v>32</v>
      </c>
      <c r="B35" s="161">
        <v>2</v>
      </c>
      <c r="C35" s="161">
        <v>12</v>
      </c>
      <c r="D35" s="162">
        <v>122.42680987101872</v>
      </c>
      <c r="E35" s="161">
        <v>68</v>
      </c>
      <c r="F35" s="161">
        <v>74</v>
      </c>
      <c r="H35" s="102" t="str">
        <f t="shared" si="0"/>
        <v>  controls[32] = new Control(2, 12, 122.4, 68, 74);</v>
      </c>
    </row>
    <row r="36" spans="1:8" ht="12.75">
      <c r="A36" s="86"/>
      <c r="B36" s="86"/>
      <c r="C36" s="86"/>
      <c r="D36" s="88"/>
      <c r="E36" s="86"/>
      <c r="F36" s="86"/>
      <c r="H36" s="102"/>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yis</dc:creator>
  <cp:keywords/>
  <dc:description/>
  <cp:lastModifiedBy>yis</cp:lastModifiedBy>
  <cp:lastPrinted>2011-07-06T00:58:14Z</cp:lastPrinted>
  <dcterms:created xsi:type="dcterms:W3CDTF">2008-08-26T08:05:26Z</dcterms:created>
  <dcterms:modified xsi:type="dcterms:W3CDTF">2012-02-23T23:35:39Z</dcterms:modified>
  <cp:category/>
  <cp:version/>
  <cp:contentType/>
  <cp:contentStatus/>
</cp:coreProperties>
</file>